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13890" windowHeight="12360" tabRatio="865" activeTab="1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2'!$A$6:$L$109</definedName>
    <definedName name="_xlnm._FilterDatabase" localSheetId="2" hidden="1">'Прил 3 '!$A$6:$K$110</definedName>
    <definedName name="_xlnm._FilterDatabase" localSheetId="3" hidden="1">'Прил 4'!$A$7:$L$136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'!$A$1:$I$42</definedName>
    <definedName name="Excel_BuiltIn_Print_Area_5">#REF!</definedName>
    <definedName name="Excel_BuiltIn_Print_Area_5_1" localSheetId="2">'Прил 3 '!$A$1:$I$42</definedName>
    <definedName name="Excel_BuiltIn_Print_Area_5_1">#REF!</definedName>
    <definedName name="Excel_BuiltIn_Print_Area_6">'Прил 2'!$A$1:$G$45</definedName>
    <definedName name="Excel_BuiltIn_Print_Area_6_1">'Прил 2'!$A$1:$G$45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1'!$A$1:$E$29</definedName>
    <definedName name="_xlnm.Print_Area" localSheetId="1">'Прил 2'!$A$1:$L$109</definedName>
    <definedName name="_xlnm.Print_Area" localSheetId="2">'Прил 3 '!$A$1:$K$110</definedName>
    <definedName name="_xlnm.Print_Area" localSheetId="3">'Прил 4'!$A$1:$L$136</definedName>
  </definedNames>
  <calcPr calcId="152511"/>
  <fileRecoveryPr autoRecover="0"/>
</workbook>
</file>

<file path=xl/calcChain.xml><?xml version="1.0" encoding="utf-8"?>
<calcChain xmlns="http://schemas.openxmlformats.org/spreadsheetml/2006/main">
  <c r="J45" i="6" l="1"/>
  <c r="J27" i="6" l="1"/>
  <c r="K33" i="6"/>
  <c r="L33" i="6"/>
  <c r="J33" i="6"/>
  <c r="J34" i="6"/>
  <c r="C24" i="1"/>
  <c r="J71" i="6"/>
  <c r="K119" i="9"/>
  <c r="K118" i="9" s="1"/>
  <c r="K117" i="9" s="1"/>
  <c r="K116" i="9" s="1"/>
  <c r="K115" i="9" s="1"/>
  <c r="K114" i="9" s="1"/>
  <c r="L119" i="9"/>
  <c r="L118" i="9" s="1"/>
  <c r="L117" i="9" s="1"/>
  <c r="L116" i="9" s="1"/>
  <c r="L115" i="9" s="1"/>
  <c r="L114" i="9" s="1"/>
  <c r="J119" i="9"/>
  <c r="J118" i="9" s="1"/>
  <c r="J117" i="9" s="1"/>
  <c r="J116" i="9" s="1"/>
  <c r="J115" i="9" s="1"/>
  <c r="J114" i="9" s="1"/>
  <c r="J79" i="18" l="1"/>
  <c r="J78" i="18" s="1"/>
  <c r="J77" i="18" s="1"/>
  <c r="J76" i="18" s="1"/>
  <c r="J75" i="18" s="1"/>
  <c r="J74" i="18" s="1"/>
  <c r="K79" i="18"/>
  <c r="K78" i="18" s="1"/>
  <c r="K77" i="18" s="1"/>
  <c r="K76" i="18" s="1"/>
  <c r="K75" i="18" s="1"/>
  <c r="K74" i="18" s="1"/>
  <c r="I79" i="18"/>
  <c r="I78" i="18" s="1"/>
  <c r="I77" i="18" s="1"/>
  <c r="I76" i="18" s="1"/>
  <c r="I75" i="18" s="1"/>
  <c r="I74" i="18" s="1"/>
  <c r="K77" i="6"/>
  <c r="K76" i="6" s="1"/>
  <c r="K75" i="6" s="1"/>
  <c r="K74" i="6" s="1"/>
  <c r="K73" i="6" s="1"/>
  <c r="L77" i="6"/>
  <c r="L76" i="6" s="1"/>
  <c r="L75" i="6" s="1"/>
  <c r="L74" i="6" s="1"/>
  <c r="L73" i="6" s="1"/>
  <c r="J76" i="6"/>
  <c r="J75" i="6" s="1"/>
  <c r="J74" i="6" s="1"/>
  <c r="J73" i="6" s="1"/>
  <c r="J77" i="6"/>
  <c r="J24" i="6" l="1"/>
  <c r="C29" i="1" l="1"/>
  <c r="K28" i="9" l="1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K36" i="9"/>
  <c r="K35" i="9" s="1"/>
  <c r="K34" i="9" s="1"/>
  <c r="K33" i="9" s="1"/>
  <c r="K32" i="9" s="1"/>
  <c r="K31" i="9" s="1"/>
  <c r="K30" i="9" s="1"/>
  <c r="L36" i="9"/>
  <c r="L35" i="9" s="1"/>
  <c r="L34" i="9" s="1"/>
  <c r="L33" i="9" s="1"/>
  <c r="L32" i="9" s="1"/>
  <c r="L31" i="9" s="1"/>
  <c r="L30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J36" i="9"/>
  <c r="J35" i="9" s="1"/>
  <c r="J34" i="9" s="1"/>
  <c r="J33" i="9" s="1"/>
  <c r="J32" i="9" s="1"/>
  <c r="J31" i="9" s="1"/>
  <c r="J30" i="9" s="1"/>
  <c r="J43" i="9"/>
  <c r="J42" i="9" s="1"/>
  <c r="J41" i="9" s="1"/>
  <c r="J40" i="9" s="1"/>
  <c r="J39" i="9" s="1"/>
  <c r="J38" i="9" s="1"/>
  <c r="J37" i="9" s="1"/>
  <c r="J85" i="18"/>
  <c r="K85" i="18"/>
  <c r="J89" i="18"/>
  <c r="K89" i="18"/>
  <c r="I85" i="18"/>
  <c r="I89" i="18"/>
  <c r="J66" i="18"/>
  <c r="J65" i="18" s="1"/>
  <c r="J64" i="18" s="1"/>
  <c r="J63" i="18" s="1"/>
  <c r="J62" i="18" s="1"/>
  <c r="J61" i="18" s="1"/>
  <c r="K66" i="18"/>
  <c r="K65" i="18" s="1"/>
  <c r="K64" i="18" s="1"/>
  <c r="K63" i="18" s="1"/>
  <c r="K62" i="18" s="1"/>
  <c r="K61" i="18" s="1"/>
  <c r="I66" i="18"/>
  <c r="I65" i="18" s="1"/>
  <c r="I64" i="18" s="1"/>
  <c r="I63" i="18" s="1"/>
  <c r="I62" i="18" s="1"/>
  <c r="I61" i="18" s="1"/>
  <c r="J29" i="9" l="1"/>
  <c r="K29" i="9"/>
  <c r="L29" i="9"/>
  <c r="K64" i="6" l="1"/>
  <c r="K63" i="6" s="1"/>
  <c r="K62" i="6" s="1"/>
  <c r="K61" i="6" s="1"/>
  <c r="K60" i="6" s="1"/>
  <c r="L64" i="6"/>
  <c r="L63" i="6" s="1"/>
  <c r="L62" i="6" s="1"/>
  <c r="L61" i="6" s="1"/>
  <c r="L60" i="6" s="1"/>
  <c r="J63" i="6"/>
  <c r="J62" i="6" s="1"/>
  <c r="J61" i="6" s="1"/>
  <c r="J60" i="6" s="1"/>
  <c r="J64" i="6"/>
  <c r="E21" i="1" l="1"/>
  <c r="D21" i="1"/>
  <c r="C21" i="1"/>
  <c r="K28" i="6" l="1"/>
  <c r="L28" i="6"/>
  <c r="J28" i="6"/>
  <c r="D23" i="1"/>
  <c r="E23" i="1"/>
  <c r="C23" i="1"/>
  <c r="D17" i="1" l="1"/>
  <c r="E17" i="1"/>
  <c r="C17" i="1"/>
  <c r="J81" i="9" l="1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47" i="18"/>
  <c r="J46" i="18" s="1"/>
  <c r="J45" i="18" s="1"/>
  <c r="J44" i="18" s="1"/>
  <c r="K47" i="18"/>
  <c r="K46" i="18" s="1"/>
  <c r="K45" i="18" s="1"/>
  <c r="K44" i="18" s="1"/>
  <c r="I47" i="18"/>
  <c r="I46" i="18" s="1"/>
  <c r="I45" i="18" s="1"/>
  <c r="I44" i="18" s="1"/>
  <c r="K50" i="9" l="1"/>
  <c r="K49" i="9" s="1"/>
  <c r="K48" i="9" s="1"/>
  <c r="K47" i="9" s="1"/>
  <c r="K46" i="9" s="1"/>
  <c r="K45" i="9" s="1"/>
  <c r="K44" i="9" s="1"/>
  <c r="L50" i="9"/>
  <c r="L49" i="9" s="1"/>
  <c r="L48" i="9" s="1"/>
  <c r="L47" i="9" s="1"/>
  <c r="L46" i="9" s="1"/>
  <c r="L45" i="9" s="1"/>
  <c r="L44" i="9" s="1"/>
  <c r="J50" i="9"/>
  <c r="J49" i="9" s="1"/>
  <c r="J48" i="9" s="1"/>
  <c r="J47" i="9" s="1"/>
  <c r="J46" i="9" s="1"/>
  <c r="J45" i="9" s="1"/>
  <c r="J44" i="9" s="1"/>
  <c r="K21" i="9" l="1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51" i="18"/>
  <c r="J50" i="18" s="1"/>
  <c r="J49" i="18" s="1"/>
  <c r="J48" i="18" s="1"/>
  <c r="J43" i="18" s="1"/>
  <c r="K51" i="18"/>
  <c r="K50" i="18" s="1"/>
  <c r="K49" i="18" s="1"/>
  <c r="K48" i="18" s="1"/>
  <c r="K43" i="18" s="1"/>
  <c r="I51" i="18"/>
  <c r="I50" i="18" s="1"/>
  <c r="I49" i="18" s="1"/>
  <c r="I48" i="18" s="1"/>
  <c r="I43" i="18" s="1"/>
  <c r="K49" i="6"/>
  <c r="K48" i="6" s="1"/>
  <c r="K47" i="6" s="1"/>
  <c r="K46" i="6" s="1"/>
  <c r="L49" i="6"/>
  <c r="L48" i="6" s="1"/>
  <c r="L47" i="6" s="1"/>
  <c r="L46" i="6" s="1"/>
  <c r="J49" i="6"/>
  <c r="J48" i="6" s="1"/>
  <c r="J47" i="6" s="1"/>
  <c r="J46" i="6" s="1"/>
  <c r="K87" i="9" l="1"/>
  <c r="K86" i="9" s="1"/>
  <c r="K85" i="9" s="1"/>
  <c r="K84" i="9" s="1"/>
  <c r="K83" i="9" s="1"/>
  <c r="K82" i="9" s="1"/>
  <c r="L87" i="9"/>
  <c r="L86" i="9" s="1"/>
  <c r="L85" i="9" s="1"/>
  <c r="L84" i="9" s="1"/>
  <c r="L83" i="9" s="1"/>
  <c r="L82" i="9" s="1"/>
  <c r="J87" i="9"/>
  <c r="J86" i="9" s="1"/>
  <c r="J85" i="9" s="1"/>
  <c r="J84" i="9" s="1"/>
  <c r="J83" i="9" s="1"/>
  <c r="J82" i="9" s="1"/>
  <c r="K64" i="9"/>
  <c r="K63" i="9" s="1"/>
  <c r="K62" i="9" s="1"/>
  <c r="K61" i="9" s="1"/>
  <c r="K60" i="9" s="1"/>
  <c r="K59" i="9" s="1"/>
  <c r="L64" i="9"/>
  <c r="L63" i="9" s="1"/>
  <c r="L62" i="9" s="1"/>
  <c r="L61" i="9" s="1"/>
  <c r="L60" i="9" s="1"/>
  <c r="L59" i="9" s="1"/>
  <c r="J64" i="9"/>
  <c r="J63" i="9" s="1"/>
  <c r="J62" i="9" s="1"/>
  <c r="J61" i="9" s="1"/>
  <c r="J60" i="9" s="1"/>
  <c r="J59" i="9" s="1"/>
  <c r="J31" i="18"/>
  <c r="J30" i="18" s="1"/>
  <c r="J29" i="18" s="1"/>
  <c r="K31" i="18"/>
  <c r="K30" i="18" s="1"/>
  <c r="K29" i="18" s="1"/>
  <c r="I31" i="18"/>
  <c r="I30" i="18" s="1"/>
  <c r="I29" i="18" s="1"/>
  <c r="J17" i="18"/>
  <c r="J16" i="18" s="1"/>
  <c r="J15" i="18" s="1"/>
  <c r="K17" i="18"/>
  <c r="K16" i="18" s="1"/>
  <c r="K15" i="18" s="1"/>
  <c r="I17" i="18"/>
  <c r="I16" i="18" s="1"/>
  <c r="I15" i="18" s="1"/>
  <c r="K31" i="6"/>
  <c r="K30" i="6" s="1"/>
  <c r="L31" i="6"/>
  <c r="L30" i="6" s="1"/>
  <c r="J31" i="6"/>
  <c r="J30" i="6" s="1"/>
  <c r="K17" i="6"/>
  <c r="K16" i="6" s="1"/>
  <c r="L17" i="6"/>
  <c r="L16" i="6" s="1"/>
  <c r="J17" i="6"/>
  <c r="J16" i="6" s="1"/>
  <c r="D13" i="13"/>
  <c r="E13" i="13"/>
  <c r="C13" i="13"/>
  <c r="C25" i="1"/>
  <c r="E28" i="1" l="1"/>
  <c r="L113" i="9" l="1"/>
  <c r="L112" i="9" s="1"/>
  <c r="L111" i="9" s="1"/>
  <c r="L110" i="9" s="1"/>
  <c r="L109" i="9" s="1"/>
  <c r="L108" i="9" s="1"/>
  <c r="K113" i="9"/>
  <c r="K112" i="9" s="1"/>
  <c r="K111" i="9" s="1"/>
  <c r="K110" i="9" s="1"/>
  <c r="K109" i="9" s="1"/>
  <c r="K108" i="9" s="1"/>
  <c r="L108" i="6"/>
  <c r="L107" i="6" s="1"/>
  <c r="L106" i="6" s="1"/>
  <c r="L105" i="6" s="1"/>
  <c r="L104" i="6" s="1"/>
  <c r="L103" i="6" s="1"/>
  <c r="L95" i="6" s="1"/>
  <c r="K108" i="6"/>
  <c r="K107" i="6" s="1"/>
  <c r="K106" i="6" s="1"/>
  <c r="K105" i="6" s="1"/>
  <c r="K104" i="6" s="1"/>
  <c r="K103" i="6" s="1"/>
  <c r="K95" i="6" s="1"/>
  <c r="C16" i="12" l="1"/>
  <c r="D20" i="1"/>
  <c r="E20" i="1"/>
  <c r="C20" i="1"/>
  <c r="K110" i="18" l="1"/>
  <c r="K109" i="18" s="1"/>
  <c r="K108" i="18" s="1"/>
  <c r="K107" i="18" s="1"/>
  <c r="K106" i="18" s="1"/>
  <c r="K105" i="18" s="1"/>
  <c r="K104" i="18" s="1"/>
  <c r="J110" i="18"/>
  <c r="J109" i="18" s="1"/>
  <c r="J108" i="18" s="1"/>
  <c r="J107" i="18" s="1"/>
  <c r="J106" i="18" s="1"/>
  <c r="J105" i="18" s="1"/>
  <c r="J104" i="18" s="1"/>
  <c r="L83" i="6" l="1"/>
  <c r="L82" i="6" s="1"/>
  <c r="K83" i="6"/>
  <c r="K82" i="6" s="1"/>
  <c r="J83" i="6"/>
  <c r="J82" i="6" s="1"/>
  <c r="J96" i="18"/>
  <c r="J95" i="18" s="1"/>
  <c r="J94" i="18" s="1"/>
  <c r="J93" i="18" s="1"/>
  <c r="J92" i="18" s="1"/>
  <c r="J91" i="18" s="1"/>
  <c r="J90" i="18" s="1"/>
  <c r="K96" i="18"/>
  <c r="I96" i="18"/>
  <c r="I95" i="18" s="1"/>
  <c r="I94" i="18" s="1"/>
  <c r="I93" i="18" s="1"/>
  <c r="I92" i="18" s="1"/>
  <c r="I91" i="18" s="1"/>
  <c r="J88" i="18"/>
  <c r="J87" i="18" s="1"/>
  <c r="J86" i="18" s="1"/>
  <c r="K88" i="18"/>
  <c r="K87" i="18" s="1"/>
  <c r="K86" i="18" s="1"/>
  <c r="K84" i="18" s="1"/>
  <c r="K83" i="18" s="1"/>
  <c r="K82" i="18" s="1"/>
  <c r="K81" i="18" s="1"/>
  <c r="I88" i="18"/>
  <c r="I87" i="18" s="1"/>
  <c r="I86" i="18" s="1"/>
  <c r="I84" i="18" s="1"/>
  <c r="I83" i="18" s="1"/>
  <c r="I82" i="18" s="1"/>
  <c r="I81" i="18" s="1"/>
  <c r="J84" i="18"/>
  <c r="J83" i="18" s="1"/>
  <c r="J82" i="18" s="1"/>
  <c r="J72" i="18"/>
  <c r="J71" i="18" s="1"/>
  <c r="J70" i="18" s="1"/>
  <c r="J69" i="18" s="1"/>
  <c r="J68" i="18" s="1"/>
  <c r="J67" i="18" s="1"/>
  <c r="K72" i="18"/>
  <c r="K71" i="18" s="1"/>
  <c r="K70" i="18" s="1"/>
  <c r="K69" i="18" s="1"/>
  <c r="K68" i="18" s="1"/>
  <c r="K67" i="18" s="1"/>
  <c r="I72" i="18"/>
  <c r="I71" i="18" s="1"/>
  <c r="I70" i="18" s="1"/>
  <c r="I69" i="18" s="1"/>
  <c r="I68" i="18" s="1"/>
  <c r="I67" i="18" s="1"/>
  <c r="J60" i="18"/>
  <c r="J59" i="18" s="1"/>
  <c r="K60" i="18"/>
  <c r="K59" i="18" s="1"/>
  <c r="I60" i="18"/>
  <c r="I59" i="18" s="1"/>
  <c r="J58" i="18"/>
  <c r="K58" i="18"/>
  <c r="I58" i="18"/>
  <c r="J56" i="6"/>
  <c r="J36" i="18"/>
  <c r="J35" i="18" s="1"/>
  <c r="J34" i="18" s="1"/>
  <c r="J33" i="18" s="1"/>
  <c r="J32" i="18" s="1"/>
  <c r="K36" i="18"/>
  <c r="I36" i="18"/>
  <c r="I35" i="18" s="1"/>
  <c r="I34" i="18" s="1"/>
  <c r="I33" i="18" s="1"/>
  <c r="I32" i="18" s="1"/>
  <c r="J28" i="18"/>
  <c r="K28" i="18"/>
  <c r="I28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58" i="9"/>
  <c r="L58" i="9"/>
  <c r="K107" i="9"/>
  <c r="L107" i="9"/>
  <c r="J107" i="9"/>
  <c r="K101" i="9"/>
  <c r="L101" i="9"/>
  <c r="J101" i="9"/>
  <c r="J58" i="9"/>
  <c r="K103" i="18"/>
  <c r="K102" i="18" s="1"/>
  <c r="K101" i="18" s="1"/>
  <c r="K100" i="18" s="1"/>
  <c r="K99" i="18" s="1"/>
  <c r="K98" i="18" s="1"/>
  <c r="K97" i="18" s="1"/>
  <c r="J103" i="18"/>
  <c r="J102" i="18" s="1"/>
  <c r="J101" i="18" s="1"/>
  <c r="J100" i="18" s="1"/>
  <c r="J99" i="18" s="1"/>
  <c r="J98" i="18" s="1"/>
  <c r="J97" i="18" s="1"/>
  <c r="I103" i="18"/>
  <c r="I102" i="18" s="1"/>
  <c r="I101" i="18" s="1"/>
  <c r="I100" i="18" s="1"/>
  <c r="I99" i="18" s="1"/>
  <c r="I98" i="18" s="1"/>
  <c r="I97" i="18" s="1"/>
  <c r="K42" i="18"/>
  <c r="K41" i="18" s="1"/>
  <c r="K40" i="18" s="1"/>
  <c r="K39" i="18" s="1"/>
  <c r="K38" i="18" s="1"/>
  <c r="K37" i="18" s="1"/>
  <c r="J42" i="18"/>
  <c r="J41" i="18" s="1"/>
  <c r="J40" i="18" s="1"/>
  <c r="J39" i="18" s="1"/>
  <c r="J38" i="18" s="1"/>
  <c r="J37" i="18" s="1"/>
  <c r="I42" i="18"/>
  <c r="I41" i="18" s="1"/>
  <c r="I40" i="18" s="1"/>
  <c r="I39" i="18" s="1"/>
  <c r="I38" i="18" s="1"/>
  <c r="I37" i="18" s="1"/>
  <c r="J26" i="6"/>
  <c r="J25" i="6" s="1"/>
  <c r="D25" i="1"/>
  <c r="E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L26" i="6"/>
  <c r="L23" i="6"/>
  <c r="L22" i="6" s="1"/>
  <c r="K23" i="6"/>
  <c r="K22" i="6" s="1"/>
  <c r="J23" i="6"/>
  <c r="L14" i="6"/>
  <c r="K14" i="6"/>
  <c r="K13" i="6" s="1"/>
  <c r="K12" i="6" s="1"/>
  <c r="J14" i="6"/>
  <c r="J13" i="6" s="1"/>
  <c r="J12" i="6" s="1"/>
  <c r="K81" i="9"/>
  <c r="K80" i="9" s="1"/>
  <c r="K79" i="9" s="1"/>
  <c r="K78" i="9" s="1"/>
  <c r="L38" i="6"/>
  <c r="L37" i="6" s="1"/>
  <c r="K38" i="6"/>
  <c r="K37" i="6" s="1"/>
  <c r="J38" i="6"/>
  <c r="J37" i="6" s="1"/>
  <c r="J80" i="9"/>
  <c r="J79" i="9" s="1"/>
  <c r="L44" i="6"/>
  <c r="L43" i="6" s="1"/>
  <c r="K44" i="6"/>
  <c r="K43" i="6" s="1"/>
  <c r="J44" i="6"/>
  <c r="J43" i="6" s="1"/>
  <c r="L58" i="6"/>
  <c r="K58" i="6"/>
  <c r="J58" i="6"/>
  <c r="L56" i="6"/>
  <c r="K56" i="6"/>
  <c r="K70" i="6"/>
  <c r="K69" i="6" s="1"/>
  <c r="K68" i="6" s="1"/>
  <c r="K67" i="6" s="1"/>
  <c r="K66" i="6" s="1"/>
  <c r="L70" i="6"/>
  <c r="L69" i="6" s="1"/>
  <c r="L68" i="6" s="1"/>
  <c r="L67" i="6" s="1"/>
  <c r="L66" i="6" s="1"/>
  <c r="J70" i="6"/>
  <c r="J69" i="6" s="1"/>
  <c r="J68" i="6" s="1"/>
  <c r="K87" i="6"/>
  <c r="K86" i="6" s="1"/>
  <c r="K85" i="6" s="1"/>
  <c r="L87" i="6"/>
  <c r="L86" i="6" s="1"/>
  <c r="L85" i="6" s="1"/>
  <c r="J87" i="6"/>
  <c r="J86" i="6" s="1"/>
  <c r="J85" i="6" s="1"/>
  <c r="K94" i="6"/>
  <c r="K93" i="6" s="1"/>
  <c r="L94" i="6"/>
  <c r="L93" i="6" s="1"/>
  <c r="J94" i="6"/>
  <c r="J93" i="6" s="1"/>
  <c r="J92" i="6" s="1"/>
  <c r="J91" i="6" s="1"/>
  <c r="J90" i="6" s="1"/>
  <c r="J89" i="6" s="1"/>
  <c r="K101" i="6"/>
  <c r="K100" i="6" s="1"/>
  <c r="L101" i="6"/>
  <c r="L100" i="6" s="1"/>
  <c r="J101" i="6"/>
  <c r="J100" i="6" s="1"/>
  <c r="D10" i="1"/>
  <c r="D9" i="1" s="1"/>
  <c r="E10" i="1"/>
  <c r="E9" i="1" s="1"/>
  <c r="D12" i="1"/>
  <c r="E12" i="1"/>
  <c r="D14" i="1"/>
  <c r="E14" i="1"/>
  <c r="C14" i="1"/>
  <c r="C12" i="1"/>
  <c r="C10" i="1"/>
  <c r="C9" i="1" s="1"/>
  <c r="J81" i="18" l="1"/>
  <c r="J80" i="18" s="1"/>
  <c r="J73" i="18" s="1"/>
  <c r="L77" i="9"/>
  <c r="L25" i="6"/>
  <c r="L21" i="6" s="1"/>
  <c r="K77" i="9"/>
  <c r="K25" i="6"/>
  <c r="K21" i="6" s="1"/>
  <c r="J67" i="6"/>
  <c r="J66" i="6" s="1"/>
  <c r="E8" i="1"/>
  <c r="D8" i="1"/>
  <c r="C8" i="1"/>
  <c r="L13" i="6"/>
  <c r="L12" i="6" s="1"/>
  <c r="K81" i="6"/>
  <c r="J81" i="6"/>
  <c r="L81" i="6"/>
  <c r="K80" i="18"/>
  <c r="K73" i="18" s="1"/>
  <c r="I80" i="18"/>
  <c r="I73" i="18" s="1"/>
  <c r="J77" i="9"/>
  <c r="J22" i="6"/>
  <c r="J21" i="6" s="1"/>
  <c r="K95" i="18"/>
  <c r="K94" i="18" s="1"/>
  <c r="K93" i="18" s="1"/>
  <c r="K92" i="18" s="1"/>
  <c r="K91" i="18" s="1"/>
  <c r="K90" i="18" s="1"/>
  <c r="K35" i="18"/>
  <c r="K34" i="18" s="1"/>
  <c r="K33" i="18" s="1"/>
  <c r="K32" i="18" s="1"/>
  <c r="K106" i="9"/>
  <c r="K105" i="9" s="1"/>
  <c r="K102" i="9" s="1"/>
  <c r="K100" i="9"/>
  <c r="K99" i="9" s="1"/>
  <c r="K96" i="9" s="1"/>
  <c r="K71" i="9"/>
  <c r="K70" i="9" s="1"/>
  <c r="K69" i="9" s="1"/>
  <c r="L125" i="9"/>
  <c r="L124" i="9" s="1"/>
  <c r="L123" i="9" s="1"/>
  <c r="K130" i="9"/>
  <c r="K129" i="9" s="1"/>
  <c r="K128" i="9" s="1"/>
  <c r="K127" i="9" s="1"/>
  <c r="K126" i="9" s="1"/>
  <c r="L81" i="9"/>
  <c r="L80" i="9" s="1"/>
  <c r="L79" i="9" s="1"/>
  <c r="L78" i="9" s="1"/>
  <c r="L71" i="9"/>
  <c r="L70" i="9" s="1"/>
  <c r="L69" i="9" s="1"/>
  <c r="K95" i="9"/>
  <c r="J125" i="9"/>
  <c r="J124" i="9" s="1"/>
  <c r="J123" i="9" s="1"/>
  <c r="L130" i="9"/>
  <c r="L129" i="9" s="1"/>
  <c r="L128" i="9" s="1"/>
  <c r="L127" i="9" s="1"/>
  <c r="L126" i="9" s="1"/>
  <c r="J71" i="9"/>
  <c r="J70" i="9" s="1"/>
  <c r="J69" i="9" s="1"/>
  <c r="J68" i="9" s="1"/>
  <c r="J67" i="9" s="1"/>
  <c r="J66" i="9" s="1"/>
  <c r="L95" i="9"/>
  <c r="J130" i="9"/>
  <c r="J129" i="9" s="1"/>
  <c r="J128" i="9" s="1"/>
  <c r="J127" i="9" s="1"/>
  <c r="J126" i="9" s="1"/>
  <c r="I25" i="18"/>
  <c r="J95" i="9"/>
  <c r="K125" i="9"/>
  <c r="K124" i="9" s="1"/>
  <c r="K123" i="9" s="1"/>
  <c r="L57" i="9"/>
  <c r="L56" i="9" s="1"/>
  <c r="L53" i="9" s="1"/>
  <c r="L52" i="9" s="1"/>
  <c r="J106" i="9"/>
  <c r="J105" i="9" s="1"/>
  <c r="J102" i="9" s="1"/>
  <c r="J78" i="9"/>
  <c r="I90" i="18"/>
  <c r="I57" i="18"/>
  <c r="I56" i="18" s="1"/>
  <c r="I13" i="18"/>
  <c r="I12" i="18" s="1"/>
  <c r="I11" i="18" s="1"/>
  <c r="K57" i="18"/>
  <c r="K56" i="18" s="1"/>
  <c r="K55" i="18" s="1"/>
  <c r="K54" i="18" s="1"/>
  <c r="K53" i="18" s="1"/>
  <c r="K52" i="18" s="1"/>
  <c r="I22" i="18"/>
  <c r="I21" i="18" s="1"/>
  <c r="K13" i="18"/>
  <c r="K12" i="18" s="1"/>
  <c r="K11" i="18" s="1"/>
  <c r="K27" i="18"/>
  <c r="K24" i="18" s="1"/>
  <c r="J22" i="18"/>
  <c r="J21" i="18" s="1"/>
  <c r="J13" i="18"/>
  <c r="J12" i="18" s="1"/>
  <c r="J11" i="18" s="1"/>
  <c r="J27" i="18"/>
  <c r="J24" i="18" s="1"/>
  <c r="J57" i="18"/>
  <c r="J56" i="18" s="1"/>
  <c r="J55" i="18" s="1"/>
  <c r="J54" i="18" s="1"/>
  <c r="J53" i="18" s="1"/>
  <c r="J52" i="18" s="1"/>
  <c r="K22" i="18"/>
  <c r="K21" i="18" s="1"/>
  <c r="L55" i="6"/>
  <c r="L54" i="6" s="1"/>
  <c r="L53" i="6" s="1"/>
  <c r="K55" i="6"/>
  <c r="K54" i="6" s="1"/>
  <c r="K53" i="6" s="1"/>
  <c r="E10" i="13"/>
  <c r="D10" i="13"/>
  <c r="J99" i="6"/>
  <c r="J98" i="6" s="1"/>
  <c r="J97" i="6" s="1"/>
  <c r="J96" i="6" s="1"/>
  <c r="J55" i="6"/>
  <c r="J54" i="6" s="1"/>
  <c r="J53" i="6" s="1"/>
  <c r="L36" i="6"/>
  <c r="L35" i="6" s="1"/>
  <c r="L136" i="9"/>
  <c r="J57" i="9"/>
  <c r="J56" i="9" s="1"/>
  <c r="L99" i="6"/>
  <c r="L98" i="6" s="1"/>
  <c r="L97" i="6" s="1"/>
  <c r="L96" i="6" s="1"/>
  <c r="K92" i="6"/>
  <c r="K91" i="6" s="1"/>
  <c r="K90" i="6" s="1"/>
  <c r="K89" i="6" s="1"/>
  <c r="L42" i="6"/>
  <c r="L41" i="6" s="1"/>
  <c r="L40" i="6" s="1"/>
  <c r="L100" i="9"/>
  <c r="L99" i="9" s="1"/>
  <c r="J36" i="6"/>
  <c r="J35" i="6" s="1"/>
  <c r="J136" i="9"/>
  <c r="K136" i="9"/>
  <c r="K36" i="6"/>
  <c r="K35" i="6" s="1"/>
  <c r="K57" i="9"/>
  <c r="K56" i="9" s="1"/>
  <c r="K11" i="6"/>
  <c r="K10" i="6" s="1"/>
  <c r="L92" i="6"/>
  <c r="L91" i="6" s="1"/>
  <c r="L90" i="6" s="1"/>
  <c r="L89" i="6" s="1"/>
  <c r="J100" i="9"/>
  <c r="J99" i="9" s="1"/>
  <c r="J42" i="6"/>
  <c r="J41" i="6" s="1"/>
  <c r="J40" i="6" s="1"/>
  <c r="K42" i="6"/>
  <c r="K41" i="6" s="1"/>
  <c r="K40" i="6" s="1"/>
  <c r="K99" i="6"/>
  <c r="K98" i="6" s="1"/>
  <c r="K97" i="6" s="1"/>
  <c r="K96" i="6" s="1"/>
  <c r="K80" i="6" l="1"/>
  <c r="K79" i="6" s="1"/>
  <c r="K72" i="6" s="1"/>
  <c r="L80" i="6"/>
  <c r="L79" i="6" s="1"/>
  <c r="L72" i="6" s="1"/>
  <c r="J80" i="6"/>
  <c r="J79" i="6" s="1"/>
  <c r="J72" i="6" s="1"/>
  <c r="L135" i="9"/>
  <c r="L134" i="9" s="1"/>
  <c r="L133" i="9" s="1"/>
  <c r="L132" i="9" s="1"/>
  <c r="K135" i="9"/>
  <c r="K134" i="9" s="1"/>
  <c r="K131" i="9" s="1"/>
  <c r="J135" i="9"/>
  <c r="J134" i="9" s="1"/>
  <c r="J133" i="9" s="1"/>
  <c r="J132" i="9" s="1"/>
  <c r="K20" i="18"/>
  <c r="K19" i="18" s="1"/>
  <c r="K18" i="18" s="1"/>
  <c r="J20" i="18"/>
  <c r="J19" i="18" s="1"/>
  <c r="J18" i="18" s="1"/>
  <c r="L11" i="6"/>
  <c r="L10" i="6" s="1"/>
  <c r="J10" i="18"/>
  <c r="J9" i="18" s="1"/>
  <c r="K10" i="18"/>
  <c r="K9" i="18" s="1"/>
  <c r="I10" i="18"/>
  <c r="I9" i="18" s="1"/>
  <c r="J94" i="9"/>
  <c r="J93" i="9" s="1"/>
  <c r="J92" i="9" s="1"/>
  <c r="J91" i="9" s="1"/>
  <c r="L94" i="9"/>
  <c r="L93" i="9" s="1"/>
  <c r="L90" i="9" s="1"/>
  <c r="L120" i="9"/>
  <c r="L52" i="6"/>
  <c r="L51" i="6" s="1"/>
  <c r="J120" i="9"/>
  <c r="K120" i="9"/>
  <c r="K52" i="6"/>
  <c r="K51" i="6" s="1"/>
  <c r="K104" i="9"/>
  <c r="K103" i="9" s="1"/>
  <c r="I24" i="18"/>
  <c r="I20" i="18" s="1"/>
  <c r="K98" i="9"/>
  <c r="K97" i="9" s="1"/>
  <c r="J104" i="9"/>
  <c r="J103" i="9" s="1"/>
  <c r="L55" i="9"/>
  <c r="L54" i="9" s="1"/>
  <c r="K53" i="9"/>
  <c r="K52" i="9" s="1"/>
  <c r="K55" i="9"/>
  <c r="K54" i="9" s="1"/>
  <c r="J53" i="9"/>
  <c r="J52" i="9" s="1"/>
  <c r="J55" i="9"/>
  <c r="J54" i="9" s="1"/>
  <c r="K122" i="9"/>
  <c r="K121" i="9" s="1"/>
  <c r="L122" i="9"/>
  <c r="L121" i="9" s="1"/>
  <c r="J122" i="9"/>
  <c r="J121" i="9" s="1"/>
  <c r="J96" i="9"/>
  <c r="J98" i="9"/>
  <c r="J97" i="9" s="1"/>
  <c r="L96" i="9"/>
  <c r="L98" i="9"/>
  <c r="L97" i="9" s="1"/>
  <c r="L66" i="9"/>
  <c r="L68" i="9"/>
  <c r="L67" i="9" s="1"/>
  <c r="K66" i="9"/>
  <c r="K68" i="9"/>
  <c r="K67" i="9" s="1"/>
  <c r="K94" i="9"/>
  <c r="K93" i="9" s="1"/>
  <c r="I55" i="18"/>
  <c r="I54" i="18" s="1"/>
  <c r="I53" i="18" s="1"/>
  <c r="I52" i="18" s="1"/>
  <c r="C28" i="1"/>
  <c r="C19" i="1" s="1"/>
  <c r="D28" i="1"/>
  <c r="D19" i="1" s="1"/>
  <c r="L106" i="9"/>
  <c r="L105" i="9" s="1"/>
  <c r="J52" i="6"/>
  <c r="J51" i="6" s="1"/>
  <c r="K76" i="9"/>
  <c r="K75" i="9" s="1"/>
  <c r="K72" i="9" s="1"/>
  <c r="K20" i="6"/>
  <c r="K19" i="6" s="1"/>
  <c r="K9" i="6" s="1"/>
  <c r="K8" i="6" s="1"/>
  <c r="J20" i="6"/>
  <c r="J19" i="6" s="1"/>
  <c r="J76" i="9"/>
  <c r="J75" i="9" s="1"/>
  <c r="L76" i="9"/>
  <c r="L75" i="9" s="1"/>
  <c r="L72" i="9" s="1"/>
  <c r="K8" i="18" l="1"/>
  <c r="K7" i="18" s="1"/>
  <c r="K7" i="6"/>
  <c r="D20" i="13" s="1"/>
  <c r="J8" i="18"/>
  <c r="J7" i="18" s="1"/>
  <c r="L131" i="9"/>
  <c r="J131" i="9"/>
  <c r="K133" i="9"/>
  <c r="K132" i="9" s="1"/>
  <c r="K65" i="9"/>
  <c r="K51" i="9" s="1"/>
  <c r="L65" i="9"/>
  <c r="L51" i="9" s="1"/>
  <c r="J72" i="9"/>
  <c r="J65" i="9" s="1"/>
  <c r="L20" i="6"/>
  <c r="L19" i="6" s="1"/>
  <c r="L9" i="6" s="1"/>
  <c r="L8" i="6" s="1"/>
  <c r="I19" i="18"/>
  <c r="I18" i="18" s="1"/>
  <c r="I8" i="18" s="1"/>
  <c r="I7" i="18" s="1"/>
  <c r="L92" i="9"/>
  <c r="L91" i="9" s="1"/>
  <c r="J90" i="9"/>
  <c r="J89" i="9" s="1"/>
  <c r="E19" i="1"/>
  <c r="E7" i="1" s="1"/>
  <c r="D7" i="1"/>
  <c r="C7" i="1"/>
  <c r="L102" i="9"/>
  <c r="L104" i="9"/>
  <c r="L103" i="9" s="1"/>
  <c r="K90" i="9"/>
  <c r="K92" i="9"/>
  <c r="K91" i="9" s="1"/>
  <c r="L74" i="9"/>
  <c r="L73" i="9" s="1"/>
  <c r="J74" i="9"/>
  <c r="J73" i="9" s="1"/>
  <c r="K74" i="9"/>
  <c r="K73" i="9" s="1"/>
  <c r="L89" i="9" l="1"/>
  <c r="K89" i="9"/>
  <c r="K88" i="9" s="1"/>
  <c r="K7" i="9" s="1"/>
  <c r="J88" i="9"/>
  <c r="L88" i="9"/>
  <c r="L7" i="9" s="1"/>
  <c r="J51" i="9"/>
  <c r="E17" i="13"/>
  <c r="E16" i="13" s="1"/>
  <c r="E15" i="13" s="1"/>
  <c r="D17" i="13"/>
  <c r="D16" i="13" s="1"/>
  <c r="D15" i="13" s="1"/>
  <c r="L7" i="6"/>
  <c r="E20" i="13" s="1"/>
  <c r="E19" i="13" s="1"/>
  <c r="E18" i="13" s="1"/>
  <c r="C17" i="13"/>
  <c r="C16" i="13" s="1"/>
  <c r="C15" i="13" s="1"/>
  <c r="D19" i="13"/>
  <c r="D18" i="13" s="1"/>
  <c r="J7" i="9" l="1"/>
  <c r="D14" i="13"/>
  <c r="D6" i="13" s="1"/>
  <c r="E14" i="13"/>
  <c r="E6" i="13" s="1"/>
  <c r="J11" i="6"/>
  <c r="J10" i="6" s="1"/>
  <c r="J9" i="6" l="1"/>
  <c r="J8" i="6" s="1"/>
  <c r="J7" i="6" l="1"/>
  <c r="C20" i="13" s="1"/>
  <c r="C19" i="13" s="1"/>
  <c r="C18" i="13" s="1"/>
  <c r="C14" i="13" s="1"/>
  <c r="C6" i="13" s="1"/>
</calcChain>
</file>

<file path=xl/sharedStrings.xml><?xml version="1.0" encoding="utf-8"?>
<sst xmlns="http://schemas.openxmlformats.org/spreadsheetml/2006/main" count="1971" uniqueCount="241">
  <si>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</si>
  <si>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</si>
  <si>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</si>
  <si>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</si>
  <si>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</si>
  <si>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</si>
  <si>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</si>
  <si>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</si>
  <si>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</si>
  <si>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</si>
  <si>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</si>
  <si>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</si>
  <si>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</si>
  <si>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</si>
  <si>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</si>
  <si>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</si>
  <si>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</si>
  <si>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</si>
  <si>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</si>
  <si>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</si>
  <si>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</si>
  <si>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</si>
  <si>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</si>
  <si>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</si>
  <si>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</si>
  <si>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</si>
  <si>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</si>
  <si>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</si>
  <si>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</si>
  <si>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</si>
  <si>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</si>
  <si>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</si>
  <si>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</si>
  <si>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</si>
  <si>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</si>
  <si>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</si>
  <si>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</si>
  <si>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</si>
  <si>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</si>
  <si>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</si>
  <si>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</si>
  <si>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</si>
  <si>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</si>
  <si>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</si>
  <si>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</si>
  <si>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</si>
  <si>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</si>
  <si>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</si>
  <si>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</si>
  <si>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</si>
  <si>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</si>
  <si>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</si>
  <si>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</si>
  <si>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</si>
  <si>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</si>
  <si>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</si>
  <si>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</si>
  <si>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</si>
  <si>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</si>
  <si>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</si>
  <si>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</si>
  <si>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</si>
  <si>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</si>
  <si>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</si>
  <si>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</si>
  <si>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</si>
  <si>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</si>
  <si>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</si>
  <si>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</si>
  <si>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</si>
  <si>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</si>
  <si>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</si>
  <si>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</si>
  <si>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</si>
  <si>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</si>
  <si>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</si>
  <si>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</si>
  <si>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</si>
  <si>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</si>
  <si>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</si>
  <si>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</si>
  <si>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</si>
  <si>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</si>
  <si>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</si>
  <si>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</si>
  <si>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</si>
  <si>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</si>
  <si>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</si>
  <si>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</si>
  <si>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</si>
  <si>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</si>
  <si>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</si>
  <si>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</si>
  <si>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</si>
  <si>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</si>
  <si>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</si>
  <si>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</si>
  <si>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</si>
  <si>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</si>
  <si>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</si>
  <si>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</si>
  <si>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</si>
  <si>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</si>
  <si>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</si>
  <si>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</si>
  <si>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</si>
  <si>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</si>
  <si>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</si>
  <si>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</si>
  <si>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</si>
  <si>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</si>
  <si>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</si>
  <si>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</si>
  <si>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</si>
  <si>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</si>
  <si>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</si>
  <si>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</si>
  <si>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</si>
  <si>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</si>
  <si>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</si>
  <si>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</si>
  <si>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</si>
  <si>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</si>
  <si>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</si>
  <si>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</si>
  <si>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</si>
  <si>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</si>
  <si>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</si>
  <si>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</si>
  <si>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</si>
  <si>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</si>
  <si>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</si>
  <si>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</si>
  <si>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</si>
  <si>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</si>
  <si>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</si>
  <si>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</si>
  <si>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</si>
  <si>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</si>
  <si>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</si>
  <si>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</si>
  <si>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</si>
  <si>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</si>
  <si>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</si>
  <si>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</si>
  <si>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</si>
  <si>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</si>
  <si>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</si>
  <si>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</si>
  <si>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</si>
  <si>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</si>
  <si>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</si>
  <si>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</si>
  <si>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</si>
  <si>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</si>
  <si>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</si>
  <si>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</si>
  <si>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</si>
  <si>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</si>
  <si>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</si>
  <si>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</si>
  <si>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</si>
  <si>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</si>
  <si>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</si>
  <si>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</si>
  <si>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</si>
  <si>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</si>
  <si>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</si>
  <si>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</si>
  <si>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</si>
  <si>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</si>
  <si>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</si>
  <si>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</si>
  <si>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</si>
  <si>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</si>
  <si>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</si>
  <si>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</si>
  <si>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</si>
  <si>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</si>
  <si>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</si>
  <si>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</si>
  <si>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</si>
  <si>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</si>
  <si>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</si>
  <si>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</si>
  <si>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</si>
  <si>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</si>
  <si>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</si>
  <si>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</si>
  <si>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</si>
  <si>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</si>
  <si>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</si>
  <si>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Условно утвержденные расходы</t>
  </si>
  <si>
    <t>14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</si>
  <si>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</si>
  <si>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</si>
  <si>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</si>
  <si>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</si>
  <si>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</si>
  <si>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</si>
  <si>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</si>
  <si>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2026 год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</si>
  <si>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</si>
  <si>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2027 год</t>
  </si>
  <si>
    <t>Расходы на обеспечение выполнения функций органов местного самоуправления</t>
  </si>
  <si>
    <t>9Д184</t>
  </si>
  <si>
    <t xml:space="preserve">9Д184 </t>
  </si>
  <si>
    <t>Объем средств, направляемых на погашение основной суммы долга</t>
  </si>
  <si>
    <t>Приложение 1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</si>
  <si>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2028 год</t>
  </si>
  <si>
    <t>Приложение 2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</si>
  <si>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ВЕДОМСТВЕННАЯ СТРУКТУРА
РАСХОДОВ БЮДЖЕТА БОЛЬШЕПОЛЯНСКОГО СЕЛЬСКОГО ПОСЕЛЕНИЯ КАДОШКИНСКОГО МУНИЦИПАЛЬНОГО РАЙОНА РЕСПУБЛИКИ МОРДОВИЯ НА 2026 ГОД И НА ПЛАНОВЫЙ ПЕРИОД 2027 И 2028 ГОДОВ </t>
  </si>
  <si>
    <t>Приложение 3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</si>
  <si>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 </t>
  </si>
  <si>
    <t>Приложение 4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</si>
  <si>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Приложение 5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</si>
  <si>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</si>
  <si>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Приложение 6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</si>
  <si>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</si>
  <si>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Муниципальная программа "Противодействие терроризму и экстремизму на территории Большеполянского сельского поселения на 2025-2028 годы"</t>
  </si>
  <si>
    <t>Другие вопросы в области национальной безопасности и правоохранительной деятельности</t>
  </si>
  <si>
    <t>20</t>
  </si>
  <si>
    <t>Мероприятия в области противодействия злоупотреблению наркотиками и их незаконному обороту</t>
  </si>
  <si>
    <t>42100</t>
  </si>
  <si>
    <t>Национальная безопасность и правоохранительная деятельность</t>
  </si>
  <si>
    <t>Целевая программа "Профилактика наркомании и токсикомании на территории Большеполянского сельского поселения на 2025-2027"</t>
  </si>
  <si>
    <t>27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</si>
  <si>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</si>
  <si>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"Уличное освещение Большеполянского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</si>
  <si>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</si>
  <si>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2028 годы</t>
  </si>
  <si>
    <t>43010</t>
  </si>
  <si>
    <t>43040</t>
  </si>
  <si>
    <t>Муниципальная программа "Противодействие терроризму и экстремизму на территории Большеполянского сельского поселения на 2025-2026 годы"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</si>
  <si>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</si>
  <si>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>44101</t>
  </si>
  <si>
    <t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НА 2026 ГОД И НА ПЛАНОВЫЙ ПЕРИОД 2027 И 2028 ГОДОВ</t>
  </si>
  <si>
    <t>+100+200+70</t>
  </si>
  <si>
    <t>+303,03+70,707</t>
  </si>
  <si>
    <t>-3,030-0,707-6</t>
  </si>
  <si>
    <t>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</si>
</sst>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18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8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65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0" borderId="1" xfId="6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right"/>
    </xf>
    <xf numFmtId="166" fontId="3" fillId="0" borderId="28" xfId="0" applyNumberFormat="1" applyFont="1" applyFill="1" applyBorder="1" applyAlignment="1">
      <alignment horizontal="right" vertical="top" wrapText="1"/>
    </xf>
    <xf numFmtId="165" fontId="3" fillId="0" borderId="28" xfId="5" applyNumberFormat="1" applyFont="1" applyFill="1" applyBorder="1" applyAlignment="1">
      <alignment horizontal="right" vertical="top" wrapText="1"/>
    </xf>
    <xf numFmtId="165" fontId="8" fillId="0" borderId="29" xfId="0" applyNumberFormat="1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right" vertical="top" wrapText="1"/>
    </xf>
    <xf numFmtId="165" fontId="8" fillId="0" borderId="1" xfId="0" applyNumberFormat="1" applyFont="1" applyFill="1" applyBorder="1" applyAlignment="1">
      <alignment horizontal="right" vertical="top" wrapText="1"/>
    </xf>
    <xf numFmtId="165" fontId="8" fillId="0" borderId="26" xfId="0" applyNumberFormat="1" applyFont="1" applyFill="1" applyBorder="1" applyAlignment="1">
      <alignment horizontal="right" vertical="top" wrapText="1"/>
    </xf>
    <xf numFmtId="49" fontId="4" fillId="3" borderId="6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4" fillId="3" borderId="1" xfId="2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112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29"/>
  <sheetViews>
    <sheetView view="pageBreakPreview" topLeftCell="A16" zoomScaleNormal="75" zoomScaleSheetLayoutView="100" workbookViewId="0">
      <selection activeCell="F25" sqref="F25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25" customWidth="1"/>
    <col min="7" max="8" width="9" style="226" customWidth="1"/>
    <col min="9" max="16384" width="8.5703125" style="11"/>
  </cols>
  <sheetData>
    <row r="1" spans="1:8" ht="112.5" customHeight="1" x14ac:dyDescent="0.25">
      <c r="A1" s="123"/>
      <c r="B1" s="123"/>
      <c r="C1" s="262" t="s">
        <v>208</v>
      </c>
      <c r="D1" s="262"/>
      <c r="E1" s="262"/>
    </row>
    <row r="2" spans="1:8" ht="66" customHeight="1" x14ac:dyDescent="0.25">
      <c r="A2" s="268" t="s">
        <v>153</v>
      </c>
      <c r="B2" s="268"/>
      <c r="C2" s="268"/>
      <c r="D2" s="268"/>
      <c r="E2" s="268"/>
    </row>
    <row r="3" spans="1:8" x14ac:dyDescent="0.25">
      <c r="A3" s="123"/>
      <c r="B3" s="123"/>
      <c r="C3" s="269" t="s">
        <v>0</v>
      </c>
      <c r="D3" s="269"/>
      <c r="E3" s="269"/>
    </row>
    <row r="4" spans="1:8" ht="32.25" customHeight="1" x14ac:dyDescent="0.25">
      <c r="A4" s="264" t="s">
        <v>1</v>
      </c>
      <c r="B4" s="266" t="s">
        <v>2</v>
      </c>
      <c r="C4" s="263" t="s">
        <v>3</v>
      </c>
      <c r="D4" s="263"/>
      <c r="E4" s="263"/>
    </row>
    <row r="5" spans="1:8" x14ac:dyDescent="0.25">
      <c r="A5" s="265"/>
      <c r="B5" s="267"/>
      <c r="C5" s="234" t="s">
        <v>201</v>
      </c>
      <c r="D5" s="234" t="s">
        <v>203</v>
      </c>
      <c r="E5" s="234" t="s">
        <v>209</v>
      </c>
    </row>
    <row r="6" spans="1:8" x14ac:dyDescent="0.25">
      <c r="A6" s="125">
        <v>1</v>
      </c>
      <c r="B6" s="125">
        <v>2</v>
      </c>
      <c r="C6" s="126">
        <v>3</v>
      </c>
      <c r="D6" s="126">
        <v>4</v>
      </c>
      <c r="E6" s="126">
        <v>5</v>
      </c>
    </row>
    <row r="7" spans="1:8" x14ac:dyDescent="0.25">
      <c r="A7" s="127"/>
      <c r="B7" s="84" t="s">
        <v>4</v>
      </c>
      <c r="C7" s="128">
        <f>SUM(C8+C19)</f>
        <v>2909.6</v>
      </c>
      <c r="D7" s="128">
        <f>SUM(D8+D19)</f>
        <v>2044.9</v>
      </c>
      <c r="E7" s="128">
        <f>SUM(E8+E19)</f>
        <v>2138.1999999999998</v>
      </c>
    </row>
    <row r="8" spans="1:8" x14ac:dyDescent="0.25">
      <c r="A8" s="129" t="s">
        <v>63</v>
      </c>
      <c r="B8" s="84" t="s">
        <v>67</v>
      </c>
      <c r="C8" s="128">
        <f>C9+C12+C14+C17</f>
        <v>455.9</v>
      </c>
      <c r="D8" s="128">
        <f t="shared" ref="D8:E8" si="0">D9+D12+D14+D17</f>
        <v>470.1</v>
      </c>
      <c r="E8" s="128">
        <f t="shared" si="0"/>
        <v>483.09999999999997</v>
      </c>
    </row>
    <row r="9" spans="1:8" x14ac:dyDescent="0.25">
      <c r="A9" s="129" t="s">
        <v>64</v>
      </c>
      <c r="B9" s="84" t="s">
        <v>5</v>
      </c>
      <c r="C9" s="128">
        <f t="shared" ref="C9:E10" si="1">SUM(C10)</f>
        <v>46.6</v>
      </c>
      <c r="D9" s="128">
        <f t="shared" si="1"/>
        <v>50.7</v>
      </c>
      <c r="E9" s="128">
        <f t="shared" si="1"/>
        <v>54.3</v>
      </c>
    </row>
    <row r="10" spans="1:8" ht="16.5" thickBot="1" x14ac:dyDescent="0.3">
      <c r="A10" s="129" t="s">
        <v>6</v>
      </c>
      <c r="B10" s="84" t="s">
        <v>7</v>
      </c>
      <c r="C10" s="184">
        <f t="shared" si="1"/>
        <v>46.6</v>
      </c>
      <c r="D10" s="184">
        <f t="shared" si="1"/>
        <v>50.7</v>
      </c>
      <c r="E10" s="184">
        <f t="shared" si="1"/>
        <v>54.3</v>
      </c>
    </row>
    <row r="11" spans="1:8" ht="63" x14ac:dyDescent="0.25">
      <c r="A11" s="130" t="s">
        <v>68</v>
      </c>
      <c r="B11" s="70" t="s">
        <v>69</v>
      </c>
      <c r="C11" s="237">
        <v>46.6</v>
      </c>
      <c r="D11" s="238">
        <v>50.7</v>
      </c>
      <c r="E11" s="239">
        <v>54.3</v>
      </c>
    </row>
    <row r="12" spans="1:8" x14ac:dyDescent="0.25">
      <c r="A12" s="129" t="s">
        <v>65</v>
      </c>
      <c r="B12" s="84" t="s">
        <v>70</v>
      </c>
      <c r="C12" s="236">
        <f>SUM(C13)</f>
        <v>74.599999999999994</v>
      </c>
      <c r="D12" s="236">
        <f>SUM(D13)</f>
        <v>79.400000000000006</v>
      </c>
      <c r="E12" s="236">
        <f>SUM(E13)</f>
        <v>83.4</v>
      </c>
    </row>
    <row r="13" spans="1:8" ht="33" customHeight="1" x14ac:dyDescent="0.25">
      <c r="A13" s="130" t="s">
        <v>71</v>
      </c>
      <c r="B13" s="132" t="s">
        <v>72</v>
      </c>
      <c r="C13" s="240">
        <v>74.599999999999994</v>
      </c>
      <c r="D13" s="241">
        <v>79.400000000000006</v>
      </c>
      <c r="E13" s="242">
        <v>83.4</v>
      </c>
    </row>
    <row r="14" spans="1:8" x14ac:dyDescent="0.25">
      <c r="A14" s="129" t="s">
        <v>66</v>
      </c>
      <c r="B14" s="133" t="s">
        <v>8</v>
      </c>
      <c r="C14" s="128">
        <f>SUM(C15+C16)</f>
        <v>304</v>
      </c>
      <c r="D14" s="128">
        <f>SUM(D15+D16)</f>
        <v>308.10000000000002</v>
      </c>
      <c r="E14" s="128">
        <f>SUM(E15+E16)</f>
        <v>312.2</v>
      </c>
    </row>
    <row r="15" spans="1:8" ht="31.5" x14ac:dyDescent="0.25">
      <c r="A15" s="130" t="s">
        <v>73</v>
      </c>
      <c r="B15" s="132" t="s">
        <v>74</v>
      </c>
      <c r="C15" s="240">
        <v>219</v>
      </c>
      <c r="D15" s="240">
        <v>219</v>
      </c>
      <c r="E15" s="242">
        <v>225</v>
      </c>
    </row>
    <row r="16" spans="1:8" s="2" customFormat="1" ht="31.5" x14ac:dyDescent="0.25">
      <c r="A16" s="130" t="s">
        <v>75</v>
      </c>
      <c r="B16" s="132" t="s">
        <v>76</v>
      </c>
      <c r="C16" s="240">
        <v>85</v>
      </c>
      <c r="D16" s="240">
        <v>89.1</v>
      </c>
      <c r="E16" s="242">
        <v>87.2</v>
      </c>
      <c r="F16" s="227"/>
      <c r="G16" s="228"/>
      <c r="H16" s="228"/>
    </row>
    <row r="17" spans="1:8" s="2" customFormat="1" ht="37.5" customHeight="1" x14ac:dyDescent="0.25">
      <c r="A17" s="193" t="s">
        <v>197</v>
      </c>
      <c r="B17" s="231" t="s">
        <v>198</v>
      </c>
      <c r="C17" s="212">
        <f>C18</f>
        <v>30.7</v>
      </c>
      <c r="D17" s="212">
        <f t="shared" ref="D17:E17" si="2">D18</f>
        <v>31.9</v>
      </c>
      <c r="E17" s="212">
        <f t="shared" si="2"/>
        <v>33.200000000000003</v>
      </c>
      <c r="F17" s="227"/>
      <c r="G17" s="228"/>
      <c r="H17" s="228"/>
    </row>
    <row r="18" spans="1:8" s="2" customFormat="1" ht="63" x14ac:dyDescent="0.25">
      <c r="A18" s="195" t="s">
        <v>200</v>
      </c>
      <c r="B18" s="232" t="s">
        <v>199</v>
      </c>
      <c r="C18" s="240">
        <v>30.7</v>
      </c>
      <c r="D18" s="241">
        <v>31.9</v>
      </c>
      <c r="E18" s="242">
        <v>33.200000000000003</v>
      </c>
      <c r="F18" s="227"/>
      <c r="G18" s="228"/>
      <c r="H18" s="228"/>
    </row>
    <row r="19" spans="1:8" ht="38.450000000000003" customHeight="1" x14ac:dyDescent="0.25">
      <c r="A19" s="135" t="s">
        <v>77</v>
      </c>
      <c r="B19" s="136" t="s">
        <v>78</v>
      </c>
      <c r="C19" s="128">
        <f>C25+C28+C20+C23</f>
        <v>2453.6999999999998</v>
      </c>
      <c r="D19" s="128">
        <f>SUM(D25+D28+D20)</f>
        <v>1574.8</v>
      </c>
      <c r="E19" s="128">
        <f>SUM(E25+E28+E20)</f>
        <v>1655.1</v>
      </c>
    </row>
    <row r="20" spans="1:8" ht="17.25" customHeight="1" x14ac:dyDescent="0.25">
      <c r="A20" s="129" t="s">
        <v>150</v>
      </c>
      <c r="B20" s="136" t="s">
        <v>151</v>
      </c>
      <c r="C20" s="128">
        <f>C21+C22</f>
        <v>1207.3</v>
      </c>
      <c r="D20" s="128">
        <f t="shared" ref="D20:E20" si="3">D21+D22</f>
        <v>784.8</v>
      </c>
      <c r="E20" s="128">
        <f t="shared" si="3"/>
        <v>789.9</v>
      </c>
    </row>
    <row r="21" spans="1:8" ht="31.5" customHeight="1" x14ac:dyDescent="0.25">
      <c r="A21" s="130" t="s">
        <v>154</v>
      </c>
      <c r="B21" s="134" t="s">
        <v>127</v>
      </c>
      <c r="C21" s="176">
        <f>959.9+6.9</f>
        <v>966.8</v>
      </c>
      <c r="D21" s="177">
        <f>777.9+6.9</f>
        <v>784.8</v>
      </c>
      <c r="E21" s="177">
        <f>783+6.9</f>
        <v>789.9</v>
      </c>
    </row>
    <row r="22" spans="1:8" ht="33" customHeight="1" x14ac:dyDescent="0.25">
      <c r="A22" s="130" t="s">
        <v>164</v>
      </c>
      <c r="B22" s="8" t="s">
        <v>163</v>
      </c>
      <c r="C22" s="175">
        <v>240.5</v>
      </c>
      <c r="D22" s="176">
        <v>0</v>
      </c>
      <c r="E22" s="177">
        <v>0</v>
      </c>
    </row>
    <row r="23" spans="1:8" ht="31.5" customHeight="1" x14ac:dyDescent="0.25">
      <c r="A23" s="193" t="s">
        <v>181</v>
      </c>
      <c r="B23" s="194" t="s">
        <v>182</v>
      </c>
      <c r="C23" s="212">
        <f>C24</f>
        <v>570</v>
      </c>
      <c r="D23" s="212">
        <f t="shared" ref="D23:E23" si="4">D24</f>
        <v>0</v>
      </c>
      <c r="E23" s="212">
        <f t="shared" si="4"/>
        <v>0</v>
      </c>
    </row>
    <row r="24" spans="1:8" ht="24" customHeight="1" x14ac:dyDescent="0.25">
      <c r="A24" s="195" t="s">
        <v>184</v>
      </c>
      <c r="B24" s="196" t="s">
        <v>183</v>
      </c>
      <c r="C24" s="191">
        <f>200+100+200+70</f>
        <v>570</v>
      </c>
      <c r="D24" s="192">
        <v>0</v>
      </c>
      <c r="E24" s="192">
        <v>0</v>
      </c>
      <c r="F24" s="225" t="s">
        <v>237</v>
      </c>
    </row>
    <row r="25" spans="1:8" x14ac:dyDescent="0.25">
      <c r="A25" s="129" t="s">
        <v>79</v>
      </c>
      <c r="B25" s="137" t="s">
        <v>80</v>
      </c>
      <c r="C25" s="128">
        <f>SUM(C26+C27)</f>
        <v>217.9</v>
      </c>
      <c r="D25" s="128">
        <f>SUM(D26+D27)</f>
        <v>244.3</v>
      </c>
      <c r="E25" s="128">
        <f>SUM(E26+E27)</f>
        <v>311.8</v>
      </c>
    </row>
    <row r="26" spans="1:8" ht="93.75" customHeight="1" x14ac:dyDescent="0.25">
      <c r="A26" s="130" t="s">
        <v>155</v>
      </c>
      <c r="B26" s="134" t="s">
        <v>148</v>
      </c>
      <c r="C26" s="131">
        <v>0.5</v>
      </c>
      <c r="D26" s="131">
        <v>0.5</v>
      </c>
      <c r="E26" s="131">
        <v>0.6</v>
      </c>
    </row>
    <row r="27" spans="1:8" ht="37.5" customHeight="1" x14ac:dyDescent="0.25">
      <c r="A27" s="130" t="s">
        <v>156</v>
      </c>
      <c r="B27" s="70" t="s">
        <v>81</v>
      </c>
      <c r="C27" s="131">
        <v>217.4</v>
      </c>
      <c r="D27" s="131">
        <v>243.8</v>
      </c>
      <c r="E27" s="131">
        <v>311.2</v>
      </c>
    </row>
    <row r="28" spans="1:8" ht="21" customHeight="1" x14ac:dyDescent="0.25">
      <c r="A28" s="129" t="s">
        <v>82</v>
      </c>
      <c r="B28" s="84" t="s">
        <v>83</v>
      </c>
      <c r="C28" s="128">
        <f>SUM(C29)</f>
        <v>458.5</v>
      </c>
      <c r="D28" s="128">
        <f>SUM(D29)</f>
        <v>545.70000000000005</v>
      </c>
      <c r="E28" s="128">
        <f>E29</f>
        <v>553.4</v>
      </c>
    </row>
    <row r="29" spans="1:8" ht="66" customHeight="1" x14ac:dyDescent="0.25">
      <c r="A29" s="130" t="s">
        <v>157</v>
      </c>
      <c r="B29" s="134" t="s">
        <v>84</v>
      </c>
      <c r="C29" s="175">
        <f>408.5+50</f>
        <v>458.5</v>
      </c>
      <c r="D29" s="176">
        <v>545.70000000000005</v>
      </c>
      <c r="E29" s="177">
        <v>553.4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09"/>
  <sheetViews>
    <sheetView tabSelected="1" view="pageBreakPreview" topLeftCell="A28" zoomScale="90" zoomScaleNormal="75" zoomScaleSheetLayoutView="90" workbookViewId="0">
      <selection activeCell="J27" sqref="J27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6.85546875" style="22" customWidth="1"/>
    <col min="11" max="11" width="13.85546875" style="6" customWidth="1"/>
    <col min="12" max="12" width="15.85546875" style="6" customWidth="1"/>
    <col min="13" max="15" width="8.5703125" style="229"/>
    <col min="16" max="16384" width="8.5703125" style="6"/>
  </cols>
  <sheetData>
    <row r="1" spans="1:15" ht="111" customHeight="1" x14ac:dyDescent="0.25">
      <c r="A1" s="138"/>
      <c r="B1" s="139"/>
      <c r="C1" s="139"/>
      <c r="D1" s="139"/>
      <c r="E1" s="139"/>
      <c r="F1" s="139"/>
      <c r="G1" s="140"/>
      <c r="H1" s="174"/>
      <c r="I1" s="174"/>
      <c r="J1" s="262" t="s">
        <v>210</v>
      </c>
      <c r="K1" s="262"/>
      <c r="L1" s="262"/>
    </row>
    <row r="2" spans="1:15" ht="57.75" customHeight="1" x14ac:dyDescent="0.25">
      <c r="A2" s="271" t="s">
        <v>211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5" x14ac:dyDescent="0.25">
      <c r="A3" s="138"/>
      <c r="B3" s="139"/>
      <c r="C3" s="139"/>
      <c r="D3" s="139"/>
      <c r="E3" s="139"/>
      <c r="F3" s="139"/>
      <c r="G3" s="139"/>
      <c r="H3" s="123"/>
      <c r="I3" s="123"/>
      <c r="J3" s="141"/>
      <c r="K3" s="123"/>
      <c r="L3" s="123" t="s">
        <v>175</v>
      </c>
    </row>
    <row r="4" spans="1:15" ht="15.75" customHeight="1" x14ac:dyDescent="0.25">
      <c r="A4" s="270" t="s">
        <v>9</v>
      </c>
      <c r="B4" s="270" t="s">
        <v>18</v>
      </c>
      <c r="C4" s="270" t="s">
        <v>10</v>
      </c>
      <c r="D4" s="270" t="s">
        <v>171</v>
      </c>
      <c r="E4" s="270" t="s">
        <v>172</v>
      </c>
      <c r="F4" s="270"/>
      <c r="G4" s="270"/>
      <c r="H4" s="270"/>
      <c r="I4" s="270" t="s">
        <v>173</v>
      </c>
      <c r="J4" s="270" t="s">
        <v>59</v>
      </c>
      <c r="K4" s="270"/>
      <c r="L4" s="270"/>
    </row>
    <row r="5" spans="1:15" x14ac:dyDescent="0.25">
      <c r="A5" s="270" t="s">
        <v>174</v>
      </c>
      <c r="B5" s="270" t="s">
        <v>174</v>
      </c>
      <c r="C5" s="270" t="s">
        <v>174</v>
      </c>
      <c r="D5" s="270" t="s">
        <v>174</v>
      </c>
      <c r="E5" s="270" t="s">
        <v>174</v>
      </c>
      <c r="F5" s="270"/>
      <c r="G5" s="270"/>
      <c r="H5" s="270"/>
      <c r="I5" s="270" t="s">
        <v>174</v>
      </c>
      <c r="J5" s="235" t="s">
        <v>201</v>
      </c>
      <c r="K5" s="235" t="s">
        <v>203</v>
      </c>
      <c r="L5" s="235" t="s">
        <v>209</v>
      </c>
    </row>
    <row r="6" spans="1:15" x14ac:dyDescent="0.25">
      <c r="A6" s="113">
        <v>1</v>
      </c>
      <c r="B6" s="5">
        <v>2</v>
      </c>
      <c r="C6" s="5">
        <v>3</v>
      </c>
      <c r="D6" s="5">
        <v>4</v>
      </c>
      <c r="E6" s="5">
        <v>5</v>
      </c>
      <c r="F6" s="101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5" t="s">
        <v>19</v>
      </c>
      <c r="B7" s="71"/>
      <c r="C7" s="71"/>
      <c r="D7" s="71"/>
      <c r="E7" s="71"/>
      <c r="F7" s="96"/>
      <c r="G7" s="114"/>
      <c r="H7" s="76"/>
      <c r="I7" s="76"/>
      <c r="J7" s="77">
        <f>J8</f>
        <v>3015.5831699999999</v>
      </c>
      <c r="K7" s="77">
        <f t="shared" ref="K7:L7" si="0">K8</f>
        <v>1954.7153699999999</v>
      </c>
      <c r="L7" s="77">
        <f t="shared" si="0"/>
        <v>2032.9846</v>
      </c>
      <c r="M7" s="230"/>
      <c r="N7" s="230"/>
      <c r="O7" s="230"/>
    </row>
    <row r="8" spans="1:15" ht="31.5" x14ac:dyDescent="0.25">
      <c r="A8" s="95" t="s">
        <v>152</v>
      </c>
      <c r="B8" s="71">
        <v>911</v>
      </c>
      <c r="C8" s="115"/>
      <c r="D8" s="115"/>
      <c r="E8" s="5"/>
      <c r="F8" s="5"/>
      <c r="G8" s="5"/>
      <c r="H8" s="5"/>
      <c r="I8" s="116"/>
      <c r="J8" s="77">
        <f>J9+J51+J66+J72+J89+J96+J103+J60</f>
        <v>3015.5831699999999</v>
      </c>
      <c r="K8" s="77">
        <f>K9+K51+K66+K72+K89+K96+K103+K60</f>
        <v>1954.7153699999999</v>
      </c>
      <c r="L8" s="77">
        <f>L9+L51+L66+L72+L89+L96+L103+L60</f>
        <v>2032.9846</v>
      </c>
    </row>
    <row r="9" spans="1:15" x14ac:dyDescent="0.25">
      <c r="A9" s="95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6"/>
      <c r="J9" s="77">
        <f>J10+J19+J40+J46</f>
        <v>2033.5906300000001</v>
      </c>
      <c r="K9" s="77">
        <f t="shared" ref="K9:L9" si="1">K10+K19+K40+K46</f>
        <v>1022.51537</v>
      </c>
      <c r="L9" s="77">
        <f t="shared" si="1"/>
        <v>1026.1846</v>
      </c>
    </row>
    <row r="10" spans="1:15" ht="31.5" x14ac:dyDescent="0.25">
      <c r="A10" s="84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79"/>
      <c r="J10" s="97">
        <f>J11</f>
        <v>589.5</v>
      </c>
      <c r="K10" s="97">
        <f t="shared" ref="K10:L10" si="2">K11</f>
        <v>446.5</v>
      </c>
      <c r="L10" s="97">
        <f t="shared" si="2"/>
        <v>450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8">
        <f>J12</f>
        <v>589.5</v>
      </c>
      <c r="K11" s="98">
        <f t="shared" ref="K11:L14" si="3">K12</f>
        <v>446.5</v>
      </c>
      <c r="L11" s="98">
        <f t="shared" si="3"/>
        <v>450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79"/>
      <c r="J12" s="98">
        <f>J13+J16</f>
        <v>589.5</v>
      </c>
      <c r="K12" s="98">
        <f t="shared" ref="K12:L12" si="4">K13+K16</f>
        <v>446.5</v>
      </c>
      <c r="L12" s="98">
        <f t="shared" si="4"/>
        <v>450</v>
      </c>
    </row>
    <row r="13" spans="1:15" x14ac:dyDescent="0.25">
      <c r="A13" s="99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79"/>
      <c r="J13" s="98">
        <f>J14</f>
        <v>589.5</v>
      </c>
      <c r="K13" s="98">
        <f t="shared" si="3"/>
        <v>446.5</v>
      </c>
      <c r="L13" s="98">
        <f>L14</f>
        <v>450</v>
      </c>
    </row>
    <row r="14" spans="1:15" ht="53.25" customHeight="1" x14ac:dyDescent="0.25">
      <c r="A14" s="99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8">
        <f>J15</f>
        <v>589.5</v>
      </c>
      <c r="K14" s="98">
        <f t="shared" si="3"/>
        <v>446.5</v>
      </c>
      <c r="L14" s="98">
        <f t="shared" si="3"/>
        <v>450</v>
      </c>
    </row>
    <row r="15" spans="1:15" ht="16.5" customHeight="1" x14ac:dyDescent="0.25">
      <c r="A15" s="99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8">
        <v>589.5</v>
      </c>
      <c r="K15" s="98">
        <v>446.5</v>
      </c>
      <c r="L15" s="98">
        <v>450</v>
      </c>
    </row>
    <row r="16" spans="1:15" ht="39" hidden="1" customHeight="1" x14ac:dyDescent="0.25">
      <c r="A16" s="197" t="s">
        <v>185</v>
      </c>
      <c r="B16" s="71">
        <v>911</v>
      </c>
      <c r="C16" s="198" t="s">
        <v>13</v>
      </c>
      <c r="D16" s="198" t="s">
        <v>24</v>
      </c>
      <c r="E16" s="198" t="s">
        <v>30</v>
      </c>
      <c r="F16" s="198" t="s">
        <v>20</v>
      </c>
      <c r="G16" s="198" t="s">
        <v>32</v>
      </c>
      <c r="H16" s="198" t="s">
        <v>186</v>
      </c>
      <c r="I16" s="199"/>
      <c r="J16" s="98">
        <f>J17</f>
        <v>0</v>
      </c>
      <c r="K16" s="98">
        <f t="shared" ref="K16:L17" si="5">K17</f>
        <v>0</v>
      </c>
      <c r="L16" s="98">
        <f t="shared" si="5"/>
        <v>0</v>
      </c>
    </row>
    <row r="17" spans="1:15" ht="54" hidden="1" customHeight="1" x14ac:dyDescent="0.25">
      <c r="A17" s="200" t="s">
        <v>96</v>
      </c>
      <c r="B17" s="71">
        <v>911</v>
      </c>
      <c r="C17" s="198" t="s">
        <v>13</v>
      </c>
      <c r="D17" s="198" t="s">
        <v>24</v>
      </c>
      <c r="E17" s="198" t="s">
        <v>30</v>
      </c>
      <c r="F17" s="198" t="s">
        <v>20</v>
      </c>
      <c r="G17" s="198" t="s">
        <v>32</v>
      </c>
      <c r="H17" s="198" t="s">
        <v>186</v>
      </c>
      <c r="I17" s="199" t="s">
        <v>98</v>
      </c>
      <c r="J17" s="98">
        <f>J18</f>
        <v>0</v>
      </c>
      <c r="K17" s="98">
        <f t="shared" si="5"/>
        <v>0</v>
      </c>
      <c r="L17" s="98">
        <f t="shared" si="5"/>
        <v>0</v>
      </c>
    </row>
    <row r="18" spans="1:15" ht="23.25" hidden="1" customHeight="1" x14ac:dyDescent="0.25">
      <c r="A18" s="200" t="s">
        <v>97</v>
      </c>
      <c r="B18" s="71">
        <v>911</v>
      </c>
      <c r="C18" s="198" t="s">
        <v>13</v>
      </c>
      <c r="D18" s="198" t="s">
        <v>24</v>
      </c>
      <c r="E18" s="198" t="s">
        <v>30</v>
      </c>
      <c r="F18" s="198" t="s">
        <v>20</v>
      </c>
      <c r="G18" s="198" t="s">
        <v>32</v>
      </c>
      <c r="H18" s="198" t="s">
        <v>186</v>
      </c>
      <c r="I18" s="199" t="s">
        <v>99</v>
      </c>
      <c r="J18" s="98">
        <v>0</v>
      </c>
      <c r="K18" s="98">
        <v>0</v>
      </c>
      <c r="L18" s="98">
        <v>0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79"/>
      <c r="J19" s="97">
        <f>J20+J35</f>
        <v>1432.5906300000001</v>
      </c>
      <c r="K19" s="97">
        <f t="shared" ref="K19:L19" si="6">K20+K35</f>
        <v>571.01536999999996</v>
      </c>
      <c r="L19" s="97">
        <f t="shared" si="6"/>
        <v>571.18460000000005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8">
        <f>J21</f>
        <v>1432.0906300000001</v>
      </c>
      <c r="K20" s="98">
        <f>K21</f>
        <v>570.51536999999996</v>
      </c>
      <c r="L20" s="98">
        <f>L21</f>
        <v>570.58460000000002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79"/>
      <c r="J21" s="98">
        <f>J22+J25+J30</f>
        <v>1432.0906300000001</v>
      </c>
      <c r="K21" s="98">
        <f t="shared" ref="K21:L21" si="7">K22+K25+K30</f>
        <v>570.51536999999996</v>
      </c>
      <c r="L21" s="98">
        <f t="shared" si="7"/>
        <v>570.58460000000002</v>
      </c>
    </row>
    <row r="22" spans="1:15" x14ac:dyDescent="0.25">
      <c r="A22" s="99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79"/>
      <c r="J22" s="98">
        <f t="shared" ref="J22:L23" si="8">J23</f>
        <v>520</v>
      </c>
      <c r="K22" s="98">
        <f t="shared" si="8"/>
        <v>520.5</v>
      </c>
      <c r="L22" s="98">
        <f t="shared" si="8"/>
        <v>520</v>
      </c>
    </row>
    <row r="23" spans="1:15" ht="51.75" customHeight="1" x14ac:dyDescent="0.25">
      <c r="A23" s="99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8">
        <f t="shared" si="8"/>
        <v>520</v>
      </c>
      <c r="K23" s="98">
        <f t="shared" si="8"/>
        <v>520.5</v>
      </c>
      <c r="L23" s="98">
        <f t="shared" si="8"/>
        <v>520</v>
      </c>
    </row>
    <row r="24" spans="1:15" x14ac:dyDescent="0.25">
      <c r="A24" s="99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8">
        <f>720-200</f>
        <v>520</v>
      </c>
      <c r="K24" s="98">
        <v>520.5</v>
      </c>
      <c r="L24" s="98">
        <v>520</v>
      </c>
    </row>
    <row r="25" spans="1:15" ht="18" customHeight="1" x14ac:dyDescent="0.25">
      <c r="A25" s="70" t="s">
        <v>204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8">
        <f>J26+J28</f>
        <v>336.33363000000003</v>
      </c>
      <c r="K25" s="98">
        <f t="shared" ref="K25:L25" si="9">K26+K28</f>
        <v>50.015370000000004</v>
      </c>
      <c r="L25" s="98">
        <f t="shared" si="9"/>
        <v>50.584599999999995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8">
        <f t="shared" ref="J26:L26" si="10">J27</f>
        <v>306.33363000000003</v>
      </c>
      <c r="K26" s="98">
        <f t="shared" si="10"/>
        <v>20.015370000000001</v>
      </c>
      <c r="L26" s="98">
        <f t="shared" si="10"/>
        <v>20.584599999999998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8">
        <f>100.34614-2.02+200+17.74449-3.03-0.707-6</f>
        <v>306.33363000000003</v>
      </c>
      <c r="K27" s="98">
        <v>20.015370000000001</v>
      </c>
      <c r="L27" s="98">
        <v>20.584599999999998</v>
      </c>
      <c r="M27" s="229" t="s">
        <v>239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1" t="s">
        <v>101</v>
      </c>
      <c r="J28" s="25">
        <f>J29</f>
        <v>30</v>
      </c>
      <c r="K28" s="25">
        <f t="shared" ref="K28:L28" si="11">K29</f>
        <v>30</v>
      </c>
      <c r="L28" s="25">
        <f t="shared" si="11"/>
        <v>30</v>
      </c>
      <c r="M28" s="230"/>
      <c r="N28" s="230"/>
      <c r="O28" s="230"/>
    </row>
    <row r="29" spans="1:15" s="20" customFormat="1" ht="15" customHeight="1" x14ac:dyDescent="0.25">
      <c r="A29" s="69" t="s">
        <v>102</v>
      </c>
      <c r="B29" s="71">
        <v>911</v>
      </c>
      <c r="C29" s="5" t="s">
        <v>13</v>
      </c>
      <c r="D29" s="5" t="s">
        <v>14</v>
      </c>
      <c r="E29" s="5" t="s">
        <v>30</v>
      </c>
      <c r="F29" s="65" t="s">
        <v>21</v>
      </c>
      <c r="G29" s="65" t="s">
        <v>32</v>
      </c>
      <c r="H29" s="65" t="s">
        <v>36</v>
      </c>
      <c r="I29" s="101" t="s">
        <v>104</v>
      </c>
      <c r="J29" s="25">
        <v>30</v>
      </c>
      <c r="K29" s="25">
        <v>30</v>
      </c>
      <c r="L29" s="25">
        <v>30</v>
      </c>
      <c r="M29" s="230"/>
      <c r="N29" s="230"/>
      <c r="O29" s="230"/>
    </row>
    <row r="30" spans="1:15" s="20" customFormat="1" ht="36" customHeight="1" x14ac:dyDescent="0.25">
      <c r="A30" s="197" t="s">
        <v>185</v>
      </c>
      <c r="B30" s="71">
        <v>911</v>
      </c>
      <c r="C30" s="201" t="s">
        <v>13</v>
      </c>
      <c r="D30" s="201" t="s">
        <v>14</v>
      </c>
      <c r="E30" s="199" t="s">
        <v>30</v>
      </c>
      <c r="F30" s="198" t="s">
        <v>21</v>
      </c>
      <c r="G30" s="198" t="s">
        <v>32</v>
      </c>
      <c r="H30" s="198" t="s">
        <v>186</v>
      </c>
      <c r="I30" s="202"/>
      <c r="J30" s="25">
        <f>J31+J33</f>
        <v>575.75699999999995</v>
      </c>
      <c r="K30" s="25">
        <f t="shared" ref="K30:L30" si="12">K31+K33</f>
        <v>0</v>
      </c>
      <c r="L30" s="25">
        <f t="shared" si="12"/>
        <v>0</v>
      </c>
      <c r="M30" s="230"/>
      <c r="N30" s="230"/>
      <c r="O30" s="230"/>
    </row>
    <row r="31" spans="1:15" s="20" customFormat="1" ht="48.75" customHeight="1" x14ac:dyDescent="0.25">
      <c r="A31" s="200" t="s">
        <v>96</v>
      </c>
      <c r="B31" s="71">
        <v>911</v>
      </c>
      <c r="C31" s="201" t="s">
        <v>13</v>
      </c>
      <c r="D31" s="201" t="s">
        <v>14</v>
      </c>
      <c r="E31" s="199" t="s">
        <v>30</v>
      </c>
      <c r="F31" s="198" t="s">
        <v>21</v>
      </c>
      <c r="G31" s="198" t="s">
        <v>32</v>
      </c>
      <c r="H31" s="198" t="s">
        <v>186</v>
      </c>
      <c r="I31" s="202" t="s">
        <v>98</v>
      </c>
      <c r="J31" s="25">
        <f>J32</f>
        <v>202.02</v>
      </c>
      <c r="K31" s="25">
        <f t="shared" ref="K31:L31" si="13">K32</f>
        <v>0</v>
      </c>
      <c r="L31" s="25">
        <f t="shared" si="13"/>
        <v>0</v>
      </c>
      <c r="M31" s="230"/>
      <c r="N31" s="230"/>
      <c r="O31" s="230"/>
    </row>
    <row r="32" spans="1:15" s="20" customFormat="1" ht="27" customHeight="1" x14ac:dyDescent="0.25">
      <c r="A32" s="200" t="s">
        <v>97</v>
      </c>
      <c r="B32" s="71">
        <v>911</v>
      </c>
      <c r="C32" s="201" t="s">
        <v>13</v>
      </c>
      <c r="D32" s="201" t="s">
        <v>14</v>
      </c>
      <c r="E32" s="199" t="s">
        <v>30</v>
      </c>
      <c r="F32" s="198" t="s">
        <v>21</v>
      </c>
      <c r="G32" s="198" t="s">
        <v>32</v>
      </c>
      <c r="H32" s="198" t="s">
        <v>186</v>
      </c>
      <c r="I32" s="202" t="s">
        <v>99</v>
      </c>
      <c r="J32" s="25">
        <v>202.02</v>
      </c>
      <c r="K32" s="25">
        <v>0</v>
      </c>
      <c r="L32" s="25">
        <v>0</v>
      </c>
      <c r="M32" s="230"/>
      <c r="N32" s="230"/>
      <c r="O32" s="230"/>
    </row>
    <row r="33" spans="1:15" s="20" customFormat="1" ht="21" customHeight="1" x14ac:dyDescent="0.25">
      <c r="A33" s="70" t="s">
        <v>92</v>
      </c>
      <c r="B33" s="71">
        <v>911</v>
      </c>
      <c r="C33" s="201" t="s">
        <v>13</v>
      </c>
      <c r="D33" s="201" t="s">
        <v>14</v>
      </c>
      <c r="E33" s="199" t="s">
        <v>30</v>
      </c>
      <c r="F33" s="198" t="s">
        <v>21</v>
      </c>
      <c r="G33" s="198" t="s">
        <v>32</v>
      </c>
      <c r="H33" s="198" t="s">
        <v>186</v>
      </c>
      <c r="I33" s="202" t="s">
        <v>94</v>
      </c>
      <c r="J33" s="25">
        <f>J34</f>
        <v>373.73699999999997</v>
      </c>
      <c r="K33" s="25">
        <f t="shared" ref="K33:L33" si="14">K34</f>
        <v>0</v>
      </c>
      <c r="L33" s="25">
        <f t="shared" si="14"/>
        <v>0</v>
      </c>
      <c r="M33" s="230"/>
      <c r="N33" s="230"/>
      <c r="O33" s="230"/>
    </row>
    <row r="34" spans="1:15" s="20" customFormat="1" ht="34.5" customHeight="1" x14ac:dyDescent="0.25">
      <c r="A34" s="70" t="s">
        <v>93</v>
      </c>
      <c r="B34" s="71">
        <v>911</v>
      </c>
      <c r="C34" s="201" t="s">
        <v>13</v>
      </c>
      <c r="D34" s="201" t="s">
        <v>14</v>
      </c>
      <c r="E34" s="199" t="s">
        <v>30</v>
      </c>
      <c r="F34" s="198" t="s">
        <v>21</v>
      </c>
      <c r="G34" s="198" t="s">
        <v>32</v>
      </c>
      <c r="H34" s="198" t="s">
        <v>186</v>
      </c>
      <c r="I34" s="202" t="s">
        <v>95</v>
      </c>
      <c r="J34" s="25">
        <f>303.03+70.707</f>
        <v>373.73699999999997</v>
      </c>
      <c r="K34" s="25">
        <v>0</v>
      </c>
      <c r="L34" s="25">
        <v>0</v>
      </c>
      <c r="M34" s="230" t="s">
        <v>238</v>
      </c>
      <c r="N34" s="230"/>
      <c r="O34" s="230"/>
    </row>
    <row r="35" spans="1:15" s="12" customFormat="1" ht="36.75" customHeight="1" x14ac:dyDescent="0.25">
      <c r="A35" s="78" t="s">
        <v>158</v>
      </c>
      <c r="B35" s="71">
        <v>911</v>
      </c>
      <c r="C35" s="5" t="s">
        <v>13</v>
      </c>
      <c r="D35" s="5" t="s">
        <v>14</v>
      </c>
      <c r="E35" s="66">
        <v>89</v>
      </c>
      <c r="F35" s="65"/>
      <c r="G35" s="65"/>
      <c r="H35" s="65"/>
      <c r="I35" s="102"/>
      <c r="J35" s="98">
        <f>J36</f>
        <v>0.5</v>
      </c>
      <c r="K35" s="98">
        <f t="shared" ref="K35:L38" si="15">K36</f>
        <v>0.5</v>
      </c>
      <c r="L35" s="98">
        <f t="shared" si="15"/>
        <v>0.6</v>
      </c>
      <c r="M35" s="227"/>
      <c r="N35" s="227"/>
      <c r="O35" s="227"/>
    </row>
    <row r="36" spans="1:15" s="12" customFormat="1" ht="47.25" x14ac:dyDescent="0.25">
      <c r="A36" s="78" t="s">
        <v>159</v>
      </c>
      <c r="B36" s="71">
        <v>911</v>
      </c>
      <c r="C36" s="5" t="s">
        <v>13</v>
      </c>
      <c r="D36" s="5" t="s">
        <v>14</v>
      </c>
      <c r="E36" s="66">
        <v>89</v>
      </c>
      <c r="F36" s="65" t="s">
        <v>20</v>
      </c>
      <c r="G36" s="65"/>
      <c r="H36" s="65"/>
      <c r="I36" s="102"/>
      <c r="J36" s="98">
        <f>J37</f>
        <v>0.5</v>
      </c>
      <c r="K36" s="98">
        <f t="shared" si="15"/>
        <v>0.5</v>
      </c>
      <c r="L36" s="98">
        <f t="shared" si="15"/>
        <v>0.6</v>
      </c>
      <c r="M36" s="227"/>
      <c r="N36" s="227"/>
      <c r="O36" s="227"/>
    </row>
    <row r="37" spans="1:15" s="12" customFormat="1" ht="70.5" customHeight="1" x14ac:dyDescent="0.25">
      <c r="A37" s="103" t="s">
        <v>129</v>
      </c>
      <c r="B37" s="71">
        <v>911</v>
      </c>
      <c r="C37" s="5" t="s">
        <v>13</v>
      </c>
      <c r="D37" s="5" t="s">
        <v>14</v>
      </c>
      <c r="E37" s="66">
        <v>89</v>
      </c>
      <c r="F37" s="65" t="s">
        <v>20</v>
      </c>
      <c r="G37" s="65" t="s">
        <v>32</v>
      </c>
      <c r="H37" s="65" t="s">
        <v>38</v>
      </c>
      <c r="I37" s="102"/>
      <c r="J37" s="98">
        <f>J38</f>
        <v>0.5</v>
      </c>
      <c r="K37" s="98">
        <f t="shared" si="15"/>
        <v>0.5</v>
      </c>
      <c r="L37" s="98">
        <f t="shared" si="15"/>
        <v>0.6</v>
      </c>
      <c r="M37" s="227"/>
      <c r="N37" s="227"/>
      <c r="O37" s="227"/>
    </row>
    <row r="38" spans="1:15" s="12" customFormat="1" ht="18" customHeight="1" x14ac:dyDescent="0.25">
      <c r="A38" s="70" t="s">
        <v>92</v>
      </c>
      <c r="B38" s="71">
        <v>911</v>
      </c>
      <c r="C38" s="5" t="s">
        <v>13</v>
      </c>
      <c r="D38" s="5" t="s">
        <v>14</v>
      </c>
      <c r="E38" s="66" t="s">
        <v>43</v>
      </c>
      <c r="F38" s="65" t="s">
        <v>20</v>
      </c>
      <c r="G38" s="65" t="s">
        <v>32</v>
      </c>
      <c r="H38" s="65" t="s">
        <v>38</v>
      </c>
      <c r="I38" s="102" t="s">
        <v>94</v>
      </c>
      <c r="J38" s="98">
        <f>J39</f>
        <v>0.5</v>
      </c>
      <c r="K38" s="98">
        <f t="shared" si="15"/>
        <v>0.5</v>
      </c>
      <c r="L38" s="98">
        <f t="shared" si="15"/>
        <v>0.6</v>
      </c>
      <c r="M38" s="227"/>
      <c r="N38" s="227"/>
      <c r="O38" s="227"/>
    </row>
    <row r="39" spans="1:15" s="12" customFormat="1" ht="35.25" customHeight="1" x14ac:dyDescent="0.25">
      <c r="A39" s="70" t="s">
        <v>93</v>
      </c>
      <c r="B39" s="71">
        <v>911</v>
      </c>
      <c r="C39" s="5" t="s">
        <v>13</v>
      </c>
      <c r="D39" s="5" t="s">
        <v>14</v>
      </c>
      <c r="E39" s="66" t="s">
        <v>43</v>
      </c>
      <c r="F39" s="65" t="s">
        <v>20</v>
      </c>
      <c r="G39" s="65" t="s">
        <v>32</v>
      </c>
      <c r="H39" s="65" t="s">
        <v>38</v>
      </c>
      <c r="I39" s="102" t="s">
        <v>95</v>
      </c>
      <c r="J39" s="98">
        <v>0.5</v>
      </c>
      <c r="K39" s="98">
        <v>0.5</v>
      </c>
      <c r="L39" s="98">
        <v>0.6</v>
      </c>
      <c r="M39" s="227"/>
      <c r="N39" s="227"/>
      <c r="O39" s="227"/>
    </row>
    <row r="40" spans="1:15" x14ac:dyDescent="0.25">
      <c r="A40" s="84" t="s">
        <v>39</v>
      </c>
      <c r="B40" s="71">
        <v>911</v>
      </c>
      <c r="C40" s="87" t="s">
        <v>13</v>
      </c>
      <c r="D40" s="87" t="s">
        <v>40</v>
      </c>
      <c r="E40" s="87"/>
      <c r="F40" s="75"/>
      <c r="G40" s="75"/>
      <c r="H40" s="88"/>
      <c r="I40" s="88"/>
      <c r="J40" s="97">
        <f>J41</f>
        <v>11</v>
      </c>
      <c r="K40" s="97">
        <f t="shared" ref="K40:L44" si="16">K41</f>
        <v>5</v>
      </c>
      <c r="L40" s="97">
        <f t="shared" si="16"/>
        <v>5</v>
      </c>
    </row>
    <row r="41" spans="1:15" ht="36.75" customHeight="1" x14ac:dyDescent="0.25">
      <c r="A41" s="111" t="s">
        <v>158</v>
      </c>
      <c r="B41" s="71">
        <v>911</v>
      </c>
      <c r="C41" s="65" t="s">
        <v>13</v>
      </c>
      <c r="D41" s="65" t="s">
        <v>40</v>
      </c>
      <c r="E41" s="66">
        <v>89</v>
      </c>
      <c r="F41" s="65"/>
      <c r="G41" s="65"/>
      <c r="H41" s="89"/>
      <c r="I41" s="89"/>
      <c r="J41" s="98">
        <f>J42</f>
        <v>11</v>
      </c>
      <c r="K41" s="98">
        <f t="shared" si="16"/>
        <v>5</v>
      </c>
      <c r="L41" s="98">
        <f t="shared" si="16"/>
        <v>5</v>
      </c>
    </row>
    <row r="42" spans="1:15" ht="47.25" x14ac:dyDescent="0.25">
      <c r="A42" s="112" t="s">
        <v>159</v>
      </c>
      <c r="B42" s="71">
        <v>911</v>
      </c>
      <c r="C42" s="65" t="s">
        <v>13</v>
      </c>
      <c r="D42" s="65" t="s">
        <v>40</v>
      </c>
      <c r="E42" s="66">
        <v>89</v>
      </c>
      <c r="F42" s="65" t="s">
        <v>20</v>
      </c>
      <c r="G42" s="65"/>
      <c r="H42" s="89"/>
      <c r="I42" s="89"/>
      <c r="J42" s="98">
        <f>J43</f>
        <v>11</v>
      </c>
      <c r="K42" s="98">
        <f t="shared" si="16"/>
        <v>5</v>
      </c>
      <c r="L42" s="98">
        <f t="shared" si="16"/>
        <v>5</v>
      </c>
    </row>
    <row r="43" spans="1:15" ht="31.5" x14ac:dyDescent="0.25">
      <c r="A43" s="70" t="s">
        <v>160</v>
      </c>
      <c r="B43" s="71">
        <v>911</v>
      </c>
      <c r="C43" s="65" t="s">
        <v>13</v>
      </c>
      <c r="D43" s="65" t="s">
        <v>40</v>
      </c>
      <c r="E43" s="66">
        <v>89</v>
      </c>
      <c r="F43" s="65" t="s">
        <v>20</v>
      </c>
      <c r="G43" s="65" t="s">
        <v>32</v>
      </c>
      <c r="H43" s="65" t="s">
        <v>41</v>
      </c>
      <c r="I43" s="89"/>
      <c r="J43" s="98">
        <f>J44</f>
        <v>11</v>
      </c>
      <c r="K43" s="98">
        <f t="shared" si="16"/>
        <v>5</v>
      </c>
      <c r="L43" s="98">
        <f t="shared" si="16"/>
        <v>5</v>
      </c>
    </row>
    <row r="44" spans="1:15" x14ac:dyDescent="0.25">
      <c r="A44" s="69" t="s">
        <v>100</v>
      </c>
      <c r="B44" s="71">
        <v>911</v>
      </c>
      <c r="C44" s="65" t="s">
        <v>13</v>
      </c>
      <c r="D44" s="65" t="s">
        <v>40</v>
      </c>
      <c r="E44" s="66">
        <v>89</v>
      </c>
      <c r="F44" s="65" t="s">
        <v>20</v>
      </c>
      <c r="G44" s="65" t="s">
        <v>32</v>
      </c>
      <c r="H44" s="65" t="s">
        <v>41</v>
      </c>
      <c r="I44" s="89" t="s">
        <v>101</v>
      </c>
      <c r="J44" s="98">
        <f>J45</f>
        <v>11</v>
      </c>
      <c r="K44" s="98">
        <f t="shared" si="16"/>
        <v>5</v>
      </c>
      <c r="L44" s="98">
        <f t="shared" si="16"/>
        <v>5</v>
      </c>
    </row>
    <row r="45" spans="1:15" ht="17.25" customHeight="1" x14ac:dyDescent="0.25">
      <c r="A45" s="70" t="s">
        <v>42</v>
      </c>
      <c r="B45" s="71">
        <v>911</v>
      </c>
      <c r="C45" s="65" t="s">
        <v>13</v>
      </c>
      <c r="D45" s="65" t="s">
        <v>40</v>
      </c>
      <c r="E45" s="65" t="s">
        <v>43</v>
      </c>
      <c r="F45" s="65" t="s">
        <v>20</v>
      </c>
      <c r="G45" s="65" t="s">
        <v>32</v>
      </c>
      <c r="H45" s="65" t="s">
        <v>41</v>
      </c>
      <c r="I45" s="89" t="s">
        <v>44</v>
      </c>
      <c r="J45" s="98">
        <f>5+6</f>
        <v>11</v>
      </c>
      <c r="K45" s="98">
        <v>5</v>
      </c>
      <c r="L45" s="98">
        <v>5</v>
      </c>
      <c r="M45" s="229" t="s">
        <v>240</v>
      </c>
    </row>
    <row r="46" spans="1:15" ht="26.25" customHeight="1" x14ac:dyDescent="0.25">
      <c r="A46" s="70" t="s">
        <v>187</v>
      </c>
      <c r="B46" s="71">
        <v>911</v>
      </c>
      <c r="C46" s="203" t="s">
        <v>13</v>
      </c>
      <c r="D46" s="87" t="s">
        <v>28</v>
      </c>
      <c r="E46" s="89"/>
      <c r="F46" s="65"/>
      <c r="G46" s="65"/>
      <c r="H46" s="65"/>
      <c r="I46" s="83"/>
      <c r="J46" s="97">
        <f>J47</f>
        <v>0.5</v>
      </c>
      <c r="K46" s="97">
        <f t="shared" ref="K46:L46" si="17">K47</f>
        <v>0</v>
      </c>
      <c r="L46" s="97">
        <f t="shared" si="17"/>
        <v>0</v>
      </c>
    </row>
    <row r="47" spans="1:15" ht="33.75" customHeight="1" x14ac:dyDescent="0.25">
      <c r="A47" s="70" t="s">
        <v>233</v>
      </c>
      <c r="B47" s="71">
        <v>911</v>
      </c>
      <c r="C47" s="5" t="s">
        <v>13</v>
      </c>
      <c r="D47" s="5" t="s">
        <v>28</v>
      </c>
      <c r="E47" s="5" t="s">
        <v>189</v>
      </c>
      <c r="F47" s="65"/>
      <c r="G47" s="65"/>
      <c r="H47" s="65"/>
      <c r="I47" s="83"/>
      <c r="J47" s="98">
        <f>J48</f>
        <v>0.5</v>
      </c>
      <c r="K47" s="98">
        <f t="shared" ref="K47:L49" si="18">K48</f>
        <v>0</v>
      </c>
      <c r="L47" s="98">
        <f t="shared" si="18"/>
        <v>0</v>
      </c>
    </row>
    <row r="48" spans="1:15" ht="33" customHeight="1" x14ac:dyDescent="0.25">
      <c r="A48" s="70" t="s">
        <v>190</v>
      </c>
      <c r="B48" s="71">
        <v>911</v>
      </c>
      <c r="C48" s="5" t="s">
        <v>13</v>
      </c>
      <c r="D48" s="5" t="s">
        <v>28</v>
      </c>
      <c r="E48" s="5" t="s">
        <v>189</v>
      </c>
      <c r="F48" s="65" t="s">
        <v>166</v>
      </c>
      <c r="G48" s="65" t="s">
        <v>166</v>
      </c>
      <c r="H48" s="65" t="s">
        <v>191</v>
      </c>
      <c r="I48" s="83"/>
      <c r="J48" s="98">
        <f>J49</f>
        <v>0.5</v>
      </c>
      <c r="K48" s="98">
        <f t="shared" si="18"/>
        <v>0</v>
      </c>
      <c r="L48" s="98">
        <f t="shared" si="18"/>
        <v>0</v>
      </c>
    </row>
    <row r="49" spans="1:12" ht="25.5" customHeight="1" x14ac:dyDescent="0.25">
      <c r="A49" s="70" t="s">
        <v>92</v>
      </c>
      <c r="B49" s="71">
        <v>911</v>
      </c>
      <c r="C49" s="5" t="s">
        <v>13</v>
      </c>
      <c r="D49" s="5" t="s">
        <v>28</v>
      </c>
      <c r="E49" s="5" t="s">
        <v>189</v>
      </c>
      <c r="F49" s="5" t="s">
        <v>166</v>
      </c>
      <c r="G49" s="5" t="s">
        <v>32</v>
      </c>
      <c r="H49" s="5" t="s">
        <v>191</v>
      </c>
      <c r="I49" s="5" t="s">
        <v>94</v>
      </c>
      <c r="J49" s="98">
        <f>J50</f>
        <v>0.5</v>
      </c>
      <c r="K49" s="98">
        <f t="shared" si="18"/>
        <v>0</v>
      </c>
      <c r="L49" s="98">
        <f t="shared" si="18"/>
        <v>0</v>
      </c>
    </row>
    <row r="50" spans="1:12" ht="35.25" customHeight="1" x14ac:dyDescent="0.25">
      <c r="A50" s="70" t="s">
        <v>93</v>
      </c>
      <c r="B50" s="71">
        <v>911</v>
      </c>
      <c r="C50" s="5" t="s">
        <v>13</v>
      </c>
      <c r="D50" s="5" t="s">
        <v>28</v>
      </c>
      <c r="E50" s="5" t="s">
        <v>189</v>
      </c>
      <c r="F50" s="5" t="s">
        <v>166</v>
      </c>
      <c r="G50" s="5" t="s">
        <v>32</v>
      </c>
      <c r="H50" s="5" t="s">
        <v>191</v>
      </c>
      <c r="I50" s="5" t="s">
        <v>95</v>
      </c>
      <c r="J50" s="98">
        <v>0.5</v>
      </c>
      <c r="K50" s="98">
        <v>0</v>
      </c>
      <c r="L50" s="98">
        <v>0</v>
      </c>
    </row>
    <row r="51" spans="1:12" ht="24" customHeight="1" x14ac:dyDescent="0.25">
      <c r="A51" s="84" t="s">
        <v>45</v>
      </c>
      <c r="B51" s="71">
        <v>911</v>
      </c>
      <c r="C51" s="87" t="s">
        <v>24</v>
      </c>
      <c r="D51" s="87"/>
      <c r="E51" s="88"/>
      <c r="F51" s="87"/>
      <c r="G51" s="87"/>
      <c r="H51" s="87"/>
      <c r="I51" s="86"/>
      <c r="J51" s="97">
        <f>J52</f>
        <v>217.4</v>
      </c>
      <c r="K51" s="97">
        <f>K52</f>
        <v>243.8</v>
      </c>
      <c r="L51" s="97">
        <f>L52</f>
        <v>311.2</v>
      </c>
    </row>
    <row r="52" spans="1:12" ht="21" customHeight="1" x14ac:dyDescent="0.25">
      <c r="A52" s="73" t="s">
        <v>46</v>
      </c>
      <c r="B52" s="71">
        <v>911</v>
      </c>
      <c r="C52" s="106" t="s">
        <v>24</v>
      </c>
      <c r="D52" s="106" t="s">
        <v>25</v>
      </c>
      <c r="E52" s="79"/>
      <c r="F52" s="74"/>
      <c r="G52" s="74"/>
      <c r="H52" s="74"/>
      <c r="I52" s="80"/>
      <c r="J52" s="97">
        <f>J55</f>
        <v>217.4</v>
      </c>
      <c r="K52" s="97">
        <f>K55</f>
        <v>243.8</v>
      </c>
      <c r="L52" s="97">
        <f>L55</f>
        <v>311.2</v>
      </c>
    </row>
    <row r="53" spans="1:12" ht="35.25" customHeight="1" x14ac:dyDescent="0.25">
      <c r="A53" s="111" t="s">
        <v>158</v>
      </c>
      <c r="B53" s="71">
        <v>911</v>
      </c>
      <c r="C53" s="101" t="s">
        <v>24</v>
      </c>
      <c r="D53" s="101" t="s">
        <v>25</v>
      </c>
      <c r="E53" s="5">
        <v>89</v>
      </c>
      <c r="F53" s="5"/>
      <c r="G53" s="5"/>
      <c r="H53" s="5"/>
      <c r="I53" s="64"/>
      <c r="J53" s="98">
        <f t="shared" ref="J53:L54" si="19">J54</f>
        <v>217.4</v>
      </c>
      <c r="K53" s="98">
        <f t="shared" si="19"/>
        <v>243.8</v>
      </c>
      <c r="L53" s="98">
        <f t="shared" si="19"/>
        <v>311.2</v>
      </c>
    </row>
    <row r="54" spans="1:12" ht="49.5" customHeight="1" x14ac:dyDescent="0.25">
      <c r="A54" s="112" t="s">
        <v>159</v>
      </c>
      <c r="B54" s="71">
        <v>911</v>
      </c>
      <c r="C54" s="101" t="s">
        <v>24</v>
      </c>
      <c r="D54" s="101" t="s">
        <v>25</v>
      </c>
      <c r="E54" s="5">
        <v>89</v>
      </c>
      <c r="F54" s="5">
        <v>1</v>
      </c>
      <c r="G54" s="5"/>
      <c r="H54" s="5"/>
      <c r="I54" s="64"/>
      <c r="J54" s="98">
        <f t="shared" si="19"/>
        <v>217.4</v>
      </c>
      <c r="K54" s="98">
        <f t="shared" si="19"/>
        <v>243.8</v>
      </c>
      <c r="L54" s="98">
        <f t="shared" si="19"/>
        <v>311.2</v>
      </c>
    </row>
    <row r="55" spans="1:12" ht="37.5" customHeight="1" x14ac:dyDescent="0.25">
      <c r="A55" s="107" t="s">
        <v>165</v>
      </c>
      <c r="B55" s="71">
        <v>911</v>
      </c>
      <c r="C55" s="101" t="s">
        <v>24</v>
      </c>
      <c r="D55" s="101" t="s">
        <v>25</v>
      </c>
      <c r="E55" s="108">
        <v>89</v>
      </c>
      <c r="F55" s="5">
        <v>1</v>
      </c>
      <c r="G55" s="5" t="s">
        <v>32</v>
      </c>
      <c r="H55" s="5">
        <v>51180</v>
      </c>
      <c r="I55" s="64"/>
      <c r="J55" s="23">
        <f>J56+J58</f>
        <v>217.4</v>
      </c>
      <c r="K55" s="23">
        <f>K56+K58</f>
        <v>243.8</v>
      </c>
      <c r="L55" s="23">
        <f>L56+L58</f>
        <v>311.2</v>
      </c>
    </row>
    <row r="56" spans="1:12" ht="54" customHeight="1" x14ac:dyDescent="0.25">
      <c r="A56" s="99" t="s">
        <v>96</v>
      </c>
      <c r="B56" s="71">
        <v>911</v>
      </c>
      <c r="C56" s="101" t="s">
        <v>24</v>
      </c>
      <c r="D56" s="101" t="s">
        <v>25</v>
      </c>
      <c r="E56" s="108">
        <v>89</v>
      </c>
      <c r="F56" s="5">
        <v>1</v>
      </c>
      <c r="G56" s="5" t="s">
        <v>32</v>
      </c>
      <c r="H56" s="5" t="s">
        <v>47</v>
      </c>
      <c r="I56" s="64" t="s">
        <v>98</v>
      </c>
      <c r="J56" s="23">
        <f>J57</f>
        <v>205.4</v>
      </c>
      <c r="K56" s="23">
        <f>K57</f>
        <v>231.8</v>
      </c>
      <c r="L56" s="23">
        <f>L57</f>
        <v>299.2</v>
      </c>
    </row>
    <row r="57" spans="1:12" ht="24.75" customHeight="1" x14ac:dyDescent="0.25">
      <c r="A57" s="99" t="s">
        <v>97</v>
      </c>
      <c r="B57" s="71">
        <v>911</v>
      </c>
      <c r="C57" s="101" t="s">
        <v>24</v>
      </c>
      <c r="D57" s="101" t="s">
        <v>25</v>
      </c>
      <c r="E57" s="108">
        <v>89</v>
      </c>
      <c r="F57" s="5">
        <v>1</v>
      </c>
      <c r="G57" s="5" t="s">
        <v>32</v>
      </c>
      <c r="H57" s="5" t="s">
        <v>47</v>
      </c>
      <c r="I57" s="64" t="s">
        <v>99</v>
      </c>
      <c r="J57" s="23">
        <v>205.4</v>
      </c>
      <c r="K57" s="23">
        <v>231.8</v>
      </c>
      <c r="L57" s="23">
        <v>299.2</v>
      </c>
    </row>
    <row r="58" spans="1:12" ht="24.75" customHeight="1" x14ac:dyDescent="0.25">
      <c r="A58" s="70" t="s">
        <v>92</v>
      </c>
      <c r="B58" s="71">
        <v>911</v>
      </c>
      <c r="C58" s="101" t="s">
        <v>24</v>
      </c>
      <c r="D58" s="101" t="s">
        <v>25</v>
      </c>
      <c r="E58" s="108">
        <v>89</v>
      </c>
      <c r="F58" s="5">
        <v>1</v>
      </c>
      <c r="G58" s="5" t="s">
        <v>32</v>
      </c>
      <c r="H58" s="5">
        <v>51180</v>
      </c>
      <c r="I58" s="64" t="s">
        <v>94</v>
      </c>
      <c r="J58" s="23">
        <f t="shared" ref="J58:L58" si="20">J59</f>
        <v>12</v>
      </c>
      <c r="K58" s="23">
        <f t="shared" si="20"/>
        <v>12</v>
      </c>
      <c r="L58" s="23">
        <f t="shared" si="20"/>
        <v>12</v>
      </c>
    </row>
    <row r="59" spans="1:12" ht="37.5" customHeight="1" x14ac:dyDescent="0.25">
      <c r="A59" s="70" t="s">
        <v>93</v>
      </c>
      <c r="B59" s="71">
        <v>911</v>
      </c>
      <c r="C59" s="101" t="s">
        <v>24</v>
      </c>
      <c r="D59" s="101" t="s">
        <v>25</v>
      </c>
      <c r="E59" s="108">
        <v>89</v>
      </c>
      <c r="F59" s="5">
        <v>1</v>
      </c>
      <c r="G59" s="5" t="s">
        <v>32</v>
      </c>
      <c r="H59" s="5">
        <v>51180</v>
      </c>
      <c r="I59" s="64" t="s">
        <v>95</v>
      </c>
      <c r="J59" s="23">
        <v>12</v>
      </c>
      <c r="K59" s="23">
        <v>12</v>
      </c>
      <c r="L59" s="23">
        <v>12</v>
      </c>
    </row>
    <row r="60" spans="1:12" ht="21" customHeight="1" x14ac:dyDescent="0.25">
      <c r="A60" s="84" t="s">
        <v>224</v>
      </c>
      <c r="B60" s="71">
        <v>911</v>
      </c>
      <c r="C60" s="106" t="s">
        <v>25</v>
      </c>
      <c r="D60" s="101"/>
      <c r="E60" s="108"/>
      <c r="F60" s="5"/>
      <c r="G60" s="5"/>
      <c r="H60" s="5"/>
      <c r="I60" s="64"/>
      <c r="J60" s="23">
        <f>J61</f>
        <v>0.5</v>
      </c>
      <c r="K60" s="23">
        <f>K61</f>
        <v>0.5</v>
      </c>
      <c r="L60" s="23">
        <f>L61</f>
        <v>0</v>
      </c>
    </row>
    <row r="61" spans="1:12" ht="30.75" customHeight="1" x14ac:dyDescent="0.25">
      <c r="A61" s="84" t="s">
        <v>220</v>
      </c>
      <c r="B61" s="71">
        <v>911</v>
      </c>
      <c r="C61" s="106" t="s">
        <v>25</v>
      </c>
      <c r="D61" s="106" t="s">
        <v>193</v>
      </c>
      <c r="E61" s="243"/>
      <c r="F61" s="74"/>
      <c r="G61" s="74"/>
      <c r="H61" s="74"/>
      <c r="I61" s="64"/>
      <c r="J61" s="23">
        <f>J62</f>
        <v>0.5</v>
      </c>
      <c r="K61" s="23">
        <f t="shared" ref="K61:L64" si="21">K62</f>
        <v>0.5</v>
      </c>
      <c r="L61" s="23">
        <f t="shared" si="21"/>
        <v>0</v>
      </c>
    </row>
    <row r="62" spans="1:12" ht="36.75" customHeight="1" x14ac:dyDescent="0.25">
      <c r="A62" s="244" t="s">
        <v>225</v>
      </c>
      <c r="B62" s="71">
        <v>911</v>
      </c>
      <c r="C62" s="101" t="s">
        <v>25</v>
      </c>
      <c r="D62" s="101" t="s">
        <v>193</v>
      </c>
      <c r="E62" s="108" t="s">
        <v>221</v>
      </c>
      <c r="F62" s="5"/>
      <c r="G62" s="5"/>
      <c r="H62" s="5"/>
      <c r="I62" s="64"/>
      <c r="J62" s="23">
        <f>J63</f>
        <v>0.5</v>
      </c>
      <c r="K62" s="23">
        <f t="shared" si="21"/>
        <v>0.5</v>
      </c>
      <c r="L62" s="23">
        <f t="shared" si="21"/>
        <v>0</v>
      </c>
    </row>
    <row r="63" spans="1:12" ht="35.25" customHeight="1" x14ac:dyDescent="0.25">
      <c r="A63" s="244" t="s">
        <v>222</v>
      </c>
      <c r="B63" s="71">
        <v>911</v>
      </c>
      <c r="C63" s="101" t="s">
        <v>25</v>
      </c>
      <c r="D63" s="101" t="s">
        <v>193</v>
      </c>
      <c r="E63" s="108" t="s">
        <v>221</v>
      </c>
      <c r="F63" s="5" t="s">
        <v>166</v>
      </c>
      <c r="G63" s="5" t="s">
        <v>32</v>
      </c>
      <c r="H63" s="5" t="s">
        <v>223</v>
      </c>
      <c r="I63" s="64"/>
      <c r="J63" s="23">
        <f>J64</f>
        <v>0.5</v>
      </c>
      <c r="K63" s="23">
        <f t="shared" si="21"/>
        <v>0.5</v>
      </c>
      <c r="L63" s="23">
        <f t="shared" si="21"/>
        <v>0</v>
      </c>
    </row>
    <row r="64" spans="1:12" ht="21" customHeight="1" x14ac:dyDescent="0.25">
      <c r="A64" s="70" t="s">
        <v>92</v>
      </c>
      <c r="B64" s="71">
        <v>911</v>
      </c>
      <c r="C64" s="101" t="s">
        <v>25</v>
      </c>
      <c r="D64" s="101" t="s">
        <v>193</v>
      </c>
      <c r="E64" s="108" t="s">
        <v>221</v>
      </c>
      <c r="F64" s="5" t="s">
        <v>166</v>
      </c>
      <c r="G64" s="5" t="s">
        <v>32</v>
      </c>
      <c r="H64" s="5" t="s">
        <v>223</v>
      </c>
      <c r="I64" s="64" t="s">
        <v>94</v>
      </c>
      <c r="J64" s="23">
        <f>J65</f>
        <v>0.5</v>
      </c>
      <c r="K64" s="23">
        <f t="shared" si="21"/>
        <v>0.5</v>
      </c>
      <c r="L64" s="23">
        <f t="shared" si="21"/>
        <v>0</v>
      </c>
    </row>
    <row r="65" spans="1:12" ht="21" customHeight="1" x14ac:dyDescent="0.25">
      <c r="A65" s="70" t="s">
        <v>93</v>
      </c>
      <c r="B65" s="71">
        <v>911</v>
      </c>
      <c r="C65" s="101" t="s">
        <v>25</v>
      </c>
      <c r="D65" s="101" t="s">
        <v>193</v>
      </c>
      <c r="E65" s="108" t="s">
        <v>221</v>
      </c>
      <c r="F65" s="5" t="s">
        <v>166</v>
      </c>
      <c r="G65" s="5" t="s">
        <v>32</v>
      </c>
      <c r="H65" s="5" t="s">
        <v>223</v>
      </c>
      <c r="I65" s="64" t="s">
        <v>95</v>
      </c>
      <c r="J65" s="23">
        <v>0.5</v>
      </c>
      <c r="K65" s="23">
        <v>0.5</v>
      </c>
      <c r="L65" s="23">
        <v>0</v>
      </c>
    </row>
    <row r="66" spans="1:12" x14ac:dyDescent="0.25">
      <c r="A66" s="73" t="s">
        <v>48</v>
      </c>
      <c r="B66" s="71">
        <v>911</v>
      </c>
      <c r="C66" s="106" t="s">
        <v>14</v>
      </c>
      <c r="D66" s="106"/>
      <c r="E66" s="74"/>
      <c r="F66" s="74"/>
      <c r="G66" s="74"/>
      <c r="H66" s="74"/>
      <c r="I66" s="74"/>
      <c r="J66" s="104">
        <f>J67</f>
        <v>571.89254000000005</v>
      </c>
      <c r="K66" s="104">
        <f t="shared" ref="K66:L67" si="22">K67</f>
        <v>545.70000000000005</v>
      </c>
      <c r="L66" s="104">
        <f t="shared" si="22"/>
        <v>553.4</v>
      </c>
    </row>
    <row r="67" spans="1:12" x14ac:dyDescent="0.25">
      <c r="A67" s="73" t="s">
        <v>49</v>
      </c>
      <c r="B67" s="71">
        <v>911</v>
      </c>
      <c r="C67" s="74" t="s">
        <v>14</v>
      </c>
      <c r="D67" s="74" t="s">
        <v>26</v>
      </c>
      <c r="E67" s="109"/>
      <c r="F67" s="109"/>
      <c r="G67" s="109"/>
      <c r="H67" s="109"/>
      <c r="I67" s="74"/>
      <c r="J67" s="104">
        <f>J68</f>
        <v>571.89254000000005</v>
      </c>
      <c r="K67" s="104">
        <f t="shared" si="22"/>
        <v>545.70000000000005</v>
      </c>
      <c r="L67" s="104">
        <f t="shared" si="22"/>
        <v>553.4</v>
      </c>
    </row>
    <row r="68" spans="1:12" ht="47.25" x14ac:dyDescent="0.25">
      <c r="A68" s="111" t="s">
        <v>230</v>
      </c>
      <c r="B68" s="71">
        <v>911</v>
      </c>
      <c r="C68" s="65" t="s">
        <v>14</v>
      </c>
      <c r="D68" s="65" t="s">
        <v>26</v>
      </c>
      <c r="E68" s="65" t="s">
        <v>28</v>
      </c>
      <c r="F68" s="65"/>
      <c r="G68" s="65"/>
      <c r="H68" s="65"/>
      <c r="I68" s="5"/>
      <c r="J68" s="23">
        <f>J69</f>
        <v>571.89254000000005</v>
      </c>
      <c r="K68" s="23">
        <f t="shared" ref="J68:L70" si="23">K69</f>
        <v>545.70000000000005</v>
      </c>
      <c r="L68" s="23">
        <f t="shared" si="23"/>
        <v>553.4</v>
      </c>
    </row>
    <row r="69" spans="1:12" ht="144.75" customHeight="1" x14ac:dyDescent="0.25">
      <c r="A69" s="132" t="s">
        <v>202</v>
      </c>
      <c r="B69" s="71">
        <v>911</v>
      </c>
      <c r="C69" s="65" t="s">
        <v>14</v>
      </c>
      <c r="D69" s="65" t="s">
        <v>26</v>
      </c>
      <c r="E69" s="65" t="s">
        <v>28</v>
      </c>
      <c r="F69" s="65" t="s">
        <v>166</v>
      </c>
      <c r="G69" s="65" t="s">
        <v>13</v>
      </c>
      <c r="H69" s="233" t="s">
        <v>205</v>
      </c>
      <c r="I69" s="5"/>
      <c r="J69" s="23">
        <f t="shared" si="23"/>
        <v>571.89254000000005</v>
      </c>
      <c r="K69" s="23">
        <f t="shared" si="23"/>
        <v>545.70000000000005</v>
      </c>
      <c r="L69" s="23">
        <f t="shared" si="23"/>
        <v>553.4</v>
      </c>
    </row>
    <row r="70" spans="1:12" ht="18.75" customHeight="1" x14ac:dyDescent="0.25">
      <c r="A70" s="70" t="s">
        <v>92</v>
      </c>
      <c r="B70" s="71">
        <v>911</v>
      </c>
      <c r="C70" s="65" t="s">
        <v>14</v>
      </c>
      <c r="D70" s="65" t="s">
        <v>26</v>
      </c>
      <c r="E70" s="65" t="s">
        <v>28</v>
      </c>
      <c r="F70" s="65" t="s">
        <v>166</v>
      </c>
      <c r="G70" s="65" t="s">
        <v>13</v>
      </c>
      <c r="H70" s="233" t="s">
        <v>205</v>
      </c>
      <c r="I70" s="5" t="s">
        <v>94</v>
      </c>
      <c r="J70" s="23">
        <f t="shared" si="23"/>
        <v>571.89254000000005</v>
      </c>
      <c r="K70" s="23">
        <f t="shared" si="23"/>
        <v>545.70000000000005</v>
      </c>
      <c r="L70" s="23">
        <f t="shared" si="23"/>
        <v>553.4</v>
      </c>
    </row>
    <row r="71" spans="1:12" ht="33.75" customHeight="1" x14ac:dyDescent="0.25">
      <c r="A71" s="70" t="s">
        <v>93</v>
      </c>
      <c r="B71" s="71">
        <v>911</v>
      </c>
      <c r="C71" s="65" t="s">
        <v>14</v>
      </c>
      <c r="D71" s="65" t="s">
        <v>26</v>
      </c>
      <c r="E71" s="65" t="s">
        <v>28</v>
      </c>
      <c r="F71" s="65" t="s">
        <v>166</v>
      </c>
      <c r="G71" s="65" t="s">
        <v>13</v>
      </c>
      <c r="H71" s="233" t="s">
        <v>205</v>
      </c>
      <c r="I71" s="5" t="s">
        <v>95</v>
      </c>
      <c r="J71" s="175">
        <f>408.5+163.39254</f>
        <v>571.89254000000005</v>
      </c>
      <c r="K71" s="176">
        <v>545.70000000000005</v>
      </c>
      <c r="L71" s="177">
        <v>553.4</v>
      </c>
    </row>
    <row r="72" spans="1:12" x14ac:dyDescent="0.25">
      <c r="A72" s="73" t="s">
        <v>17</v>
      </c>
      <c r="B72" s="71">
        <v>911</v>
      </c>
      <c r="C72" s="74" t="s">
        <v>16</v>
      </c>
      <c r="D72" s="74"/>
      <c r="E72" s="74"/>
      <c r="F72" s="74"/>
      <c r="G72" s="74"/>
      <c r="H72" s="24"/>
      <c r="I72" s="24"/>
      <c r="J72" s="77">
        <f>J79+J73</f>
        <v>80</v>
      </c>
      <c r="K72" s="77">
        <f t="shared" ref="K72:L72" si="24">K79+K73</f>
        <v>30</v>
      </c>
      <c r="L72" s="77">
        <f t="shared" si="24"/>
        <v>30</v>
      </c>
    </row>
    <row r="73" spans="1:12" x14ac:dyDescent="0.25">
      <c r="A73" s="73" t="s">
        <v>50</v>
      </c>
      <c r="B73" s="71">
        <v>911</v>
      </c>
      <c r="C73" s="74" t="s">
        <v>16</v>
      </c>
      <c r="D73" s="74" t="s">
        <v>24</v>
      </c>
      <c r="E73" s="74"/>
      <c r="F73" s="74"/>
      <c r="G73" s="74"/>
      <c r="H73" s="76"/>
      <c r="I73" s="76"/>
      <c r="J73" s="25">
        <f>J74</f>
        <v>50</v>
      </c>
      <c r="K73" s="25">
        <f t="shared" ref="K73:L77" si="25">K74</f>
        <v>0</v>
      </c>
      <c r="L73" s="25">
        <f t="shared" si="25"/>
        <v>0</v>
      </c>
    </row>
    <row r="74" spans="1:12" ht="47.25" x14ac:dyDescent="0.25">
      <c r="A74" s="111" t="s">
        <v>158</v>
      </c>
      <c r="B74" s="71">
        <v>911</v>
      </c>
      <c r="C74" s="5" t="s">
        <v>16</v>
      </c>
      <c r="D74" s="5" t="s">
        <v>24</v>
      </c>
      <c r="E74" s="5" t="s">
        <v>43</v>
      </c>
      <c r="F74" s="5"/>
      <c r="G74" s="5"/>
      <c r="H74" s="24"/>
      <c r="I74" s="24"/>
      <c r="J74" s="25">
        <f>J75</f>
        <v>50</v>
      </c>
      <c r="K74" s="25">
        <f t="shared" si="25"/>
        <v>0</v>
      </c>
      <c r="L74" s="25">
        <f t="shared" si="25"/>
        <v>0</v>
      </c>
    </row>
    <row r="75" spans="1:12" ht="47.25" x14ac:dyDescent="0.25">
      <c r="A75" s="112" t="s">
        <v>159</v>
      </c>
      <c r="B75" s="71">
        <v>911</v>
      </c>
      <c r="C75" s="5" t="s">
        <v>16</v>
      </c>
      <c r="D75" s="5" t="s">
        <v>24</v>
      </c>
      <c r="E75" s="5" t="s">
        <v>43</v>
      </c>
      <c r="F75" s="5" t="s">
        <v>20</v>
      </c>
      <c r="G75" s="5"/>
      <c r="H75" s="24"/>
      <c r="I75" s="24"/>
      <c r="J75" s="25">
        <f>J76</f>
        <v>50</v>
      </c>
      <c r="K75" s="25">
        <f t="shared" si="25"/>
        <v>0</v>
      </c>
      <c r="L75" s="25">
        <f t="shared" si="25"/>
        <v>0</v>
      </c>
    </row>
    <row r="76" spans="1:12" ht="47.25" x14ac:dyDescent="0.25">
      <c r="A76" s="105" t="s">
        <v>234</v>
      </c>
      <c r="B76" s="71">
        <v>911</v>
      </c>
      <c r="C76" s="5" t="s">
        <v>16</v>
      </c>
      <c r="D76" s="5" t="s">
        <v>24</v>
      </c>
      <c r="E76" s="5">
        <v>89</v>
      </c>
      <c r="F76" s="5">
        <v>1</v>
      </c>
      <c r="G76" s="5" t="s">
        <v>32</v>
      </c>
      <c r="H76" s="5" t="s">
        <v>235</v>
      </c>
      <c r="I76" s="64"/>
      <c r="J76" s="25">
        <f>J77</f>
        <v>50</v>
      </c>
      <c r="K76" s="25">
        <f t="shared" si="25"/>
        <v>0</v>
      </c>
      <c r="L76" s="25">
        <f t="shared" si="25"/>
        <v>0</v>
      </c>
    </row>
    <row r="77" spans="1:12" ht="31.5" x14ac:dyDescent="0.25">
      <c r="A77" s="70" t="s">
        <v>92</v>
      </c>
      <c r="B77" s="71">
        <v>911</v>
      </c>
      <c r="C77" s="5" t="s">
        <v>16</v>
      </c>
      <c r="D77" s="5" t="s">
        <v>24</v>
      </c>
      <c r="E77" s="5">
        <v>89</v>
      </c>
      <c r="F77" s="5">
        <v>1</v>
      </c>
      <c r="G77" s="5" t="s">
        <v>32</v>
      </c>
      <c r="H77" s="5" t="s">
        <v>235</v>
      </c>
      <c r="I77" s="64" t="s">
        <v>94</v>
      </c>
      <c r="J77" s="25">
        <f>J78</f>
        <v>50</v>
      </c>
      <c r="K77" s="25">
        <f t="shared" si="25"/>
        <v>0</v>
      </c>
      <c r="L77" s="25">
        <f t="shared" si="25"/>
        <v>0</v>
      </c>
    </row>
    <row r="78" spans="1:12" ht="31.5" x14ac:dyDescent="0.25">
      <c r="A78" s="70" t="s">
        <v>93</v>
      </c>
      <c r="B78" s="71">
        <v>911</v>
      </c>
      <c r="C78" s="5" t="s">
        <v>16</v>
      </c>
      <c r="D78" s="5" t="s">
        <v>24</v>
      </c>
      <c r="E78" s="5">
        <v>89</v>
      </c>
      <c r="F78" s="5">
        <v>1</v>
      </c>
      <c r="G78" s="5" t="s">
        <v>32</v>
      </c>
      <c r="H78" s="5" t="s">
        <v>235</v>
      </c>
      <c r="I78" s="64" t="s">
        <v>95</v>
      </c>
      <c r="J78" s="25">
        <v>50</v>
      </c>
      <c r="K78" s="25">
        <v>0</v>
      </c>
      <c r="L78" s="25">
        <v>0</v>
      </c>
    </row>
    <row r="79" spans="1:12" x14ac:dyDescent="0.25">
      <c r="A79" s="73" t="s">
        <v>51</v>
      </c>
      <c r="B79" s="71">
        <v>911</v>
      </c>
      <c r="C79" s="74" t="s">
        <v>16</v>
      </c>
      <c r="D79" s="74" t="s">
        <v>25</v>
      </c>
      <c r="E79" s="74"/>
      <c r="F79" s="74"/>
      <c r="G79" s="75"/>
      <c r="H79" s="76"/>
      <c r="I79" s="76"/>
      <c r="J79" s="77">
        <f>J80</f>
        <v>30</v>
      </c>
      <c r="K79" s="77">
        <f t="shared" ref="K79:L80" si="26">K80</f>
        <v>30</v>
      </c>
      <c r="L79" s="77">
        <f t="shared" si="26"/>
        <v>30</v>
      </c>
    </row>
    <row r="80" spans="1:12" ht="37.5" customHeight="1" x14ac:dyDescent="0.25">
      <c r="A80" s="105" t="s">
        <v>227</v>
      </c>
      <c r="B80" s="71">
        <v>911</v>
      </c>
      <c r="C80" s="5" t="s">
        <v>16</v>
      </c>
      <c r="D80" s="5" t="s">
        <v>25</v>
      </c>
      <c r="E80" s="5" t="s">
        <v>226</v>
      </c>
      <c r="F80" s="65" t="s">
        <v>166</v>
      </c>
      <c r="G80" s="65"/>
      <c r="H80" s="24"/>
      <c r="I80" s="24"/>
      <c r="J80" s="25">
        <f>J81</f>
        <v>30</v>
      </c>
      <c r="K80" s="25">
        <f t="shared" si="26"/>
        <v>30</v>
      </c>
      <c r="L80" s="25">
        <f t="shared" si="26"/>
        <v>30</v>
      </c>
    </row>
    <row r="81" spans="1:12" ht="31.5" x14ac:dyDescent="0.25">
      <c r="A81" s="105" t="s">
        <v>228</v>
      </c>
      <c r="B81" s="71">
        <v>911</v>
      </c>
      <c r="C81" s="5" t="s">
        <v>16</v>
      </c>
      <c r="D81" s="5" t="s">
        <v>25</v>
      </c>
      <c r="E81" s="5" t="s">
        <v>226</v>
      </c>
      <c r="F81" s="65" t="s">
        <v>166</v>
      </c>
      <c r="G81" s="65" t="s">
        <v>13</v>
      </c>
      <c r="H81" s="24"/>
      <c r="I81" s="24"/>
      <c r="J81" s="25">
        <f>J82+J86</f>
        <v>30</v>
      </c>
      <c r="K81" s="25">
        <f t="shared" ref="K81:L81" si="27">K82+K86</f>
        <v>30</v>
      </c>
      <c r="L81" s="25">
        <f t="shared" si="27"/>
        <v>30</v>
      </c>
    </row>
    <row r="82" spans="1:12" x14ac:dyDescent="0.25">
      <c r="A82" s="70" t="s">
        <v>52</v>
      </c>
      <c r="B82" s="71">
        <v>911</v>
      </c>
      <c r="C82" s="5" t="s">
        <v>16</v>
      </c>
      <c r="D82" s="5" t="s">
        <v>25</v>
      </c>
      <c r="E82" s="5" t="s">
        <v>226</v>
      </c>
      <c r="F82" s="65" t="s">
        <v>166</v>
      </c>
      <c r="G82" s="65" t="s">
        <v>13</v>
      </c>
      <c r="H82" s="72">
        <v>43010</v>
      </c>
      <c r="I82" s="24"/>
      <c r="J82" s="25">
        <f>J83</f>
        <v>10</v>
      </c>
      <c r="K82" s="25">
        <f t="shared" ref="K82:L82" si="28">K83</f>
        <v>10</v>
      </c>
      <c r="L82" s="25">
        <f t="shared" si="28"/>
        <v>10</v>
      </c>
    </row>
    <row r="83" spans="1:12" ht="17.25" customHeight="1" x14ac:dyDescent="0.25">
      <c r="A83" s="70" t="s">
        <v>92</v>
      </c>
      <c r="B83" s="71">
        <v>911</v>
      </c>
      <c r="C83" s="5" t="s">
        <v>16</v>
      </c>
      <c r="D83" s="5" t="s">
        <v>25</v>
      </c>
      <c r="E83" s="5" t="s">
        <v>226</v>
      </c>
      <c r="F83" s="65" t="s">
        <v>166</v>
      </c>
      <c r="G83" s="65" t="s">
        <v>13</v>
      </c>
      <c r="H83" s="72">
        <v>43010</v>
      </c>
      <c r="I83" s="72">
        <v>200</v>
      </c>
      <c r="J83" s="25">
        <f>J84</f>
        <v>10</v>
      </c>
      <c r="K83" s="25">
        <f>K84</f>
        <v>10</v>
      </c>
      <c r="L83" s="25">
        <f>L84</f>
        <v>10</v>
      </c>
    </row>
    <row r="84" spans="1:12" ht="31.5" x14ac:dyDescent="0.25">
      <c r="A84" s="70" t="s">
        <v>93</v>
      </c>
      <c r="B84" s="71">
        <v>911</v>
      </c>
      <c r="C84" s="5" t="s">
        <v>16</v>
      </c>
      <c r="D84" s="5" t="s">
        <v>25</v>
      </c>
      <c r="E84" s="5" t="s">
        <v>226</v>
      </c>
      <c r="F84" s="65" t="s">
        <v>166</v>
      </c>
      <c r="G84" s="65" t="s">
        <v>13</v>
      </c>
      <c r="H84" s="72">
        <v>43010</v>
      </c>
      <c r="I84" s="72">
        <v>240</v>
      </c>
      <c r="J84" s="25">
        <v>10</v>
      </c>
      <c r="K84" s="25">
        <v>10</v>
      </c>
      <c r="L84" s="25">
        <v>10</v>
      </c>
    </row>
    <row r="85" spans="1:12" ht="47.25" x14ac:dyDescent="0.25">
      <c r="A85" s="70" t="s">
        <v>229</v>
      </c>
      <c r="B85" s="71">
        <v>911</v>
      </c>
      <c r="C85" s="5" t="s">
        <v>16</v>
      </c>
      <c r="D85" s="5" t="s">
        <v>25</v>
      </c>
      <c r="E85" s="5" t="s">
        <v>226</v>
      </c>
      <c r="F85" s="65" t="s">
        <v>166</v>
      </c>
      <c r="G85" s="65" t="s">
        <v>25</v>
      </c>
      <c r="H85" s="72"/>
      <c r="I85" s="72"/>
      <c r="J85" s="25">
        <f>J86</f>
        <v>20</v>
      </c>
      <c r="K85" s="25">
        <f t="shared" ref="K85:L85" si="29">K86</f>
        <v>20</v>
      </c>
      <c r="L85" s="25">
        <f t="shared" si="29"/>
        <v>20</v>
      </c>
    </row>
    <row r="86" spans="1:12" ht="19.5" customHeight="1" x14ac:dyDescent="0.25">
      <c r="A86" s="70" t="s">
        <v>132</v>
      </c>
      <c r="B86" s="71">
        <v>911</v>
      </c>
      <c r="C86" s="5" t="s">
        <v>16</v>
      </c>
      <c r="D86" s="5" t="s">
        <v>25</v>
      </c>
      <c r="E86" s="5" t="s">
        <v>226</v>
      </c>
      <c r="F86" s="65" t="s">
        <v>166</v>
      </c>
      <c r="G86" s="65" t="s">
        <v>25</v>
      </c>
      <c r="H86" s="72">
        <v>43040</v>
      </c>
      <c r="I86" s="24"/>
      <c r="J86" s="25">
        <f>J87</f>
        <v>20</v>
      </c>
      <c r="K86" s="25">
        <f t="shared" ref="K86:L87" si="30">K87</f>
        <v>20</v>
      </c>
      <c r="L86" s="25">
        <f t="shared" si="30"/>
        <v>20</v>
      </c>
    </row>
    <row r="87" spans="1:12" ht="16.5" customHeight="1" x14ac:dyDescent="0.25">
      <c r="A87" s="70" t="s">
        <v>92</v>
      </c>
      <c r="B87" s="71">
        <v>911</v>
      </c>
      <c r="C87" s="5" t="s">
        <v>16</v>
      </c>
      <c r="D87" s="5" t="s">
        <v>25</v>
      </c>
      <c r="E87" s="5" t="s">
        <v>226</v>
      </c>
      <c r="F87" s="65" t="s">
        <v>166</v>
      </c>
      <c r="G87" s="65" t="s">
        <v>25</v>
      </c>
      <c r="H87" s="72">
        <v>43040</v>
      </c>
      <c r="I87" s="72">
        <v>200</v>
      </c>
      <c r="J87" s="25">
        <f>J88</f>
        <v>20</v>
      </c>
      <c r="K87" s="25">
        <f t="shared" si="30"/>
        <v>20</v>
      </c>
      <c r="L87" s="25">
        <f t="shared" si="30"/>
        <v>20</v>
      </c>
    </row>
    <row r="88" spans="1:12" ht="31.5" customHeight="1" x14ac:dyDescent="0.25">
      <c r="A88" s="70" t="s">
        <v>93</v>
      </c>
      <c r="B88" s="71">
        <v>911</v>
      </c>
      <c r="C88" s="5" t="s">
        <v>16</v>
      </c>
      <c r="D88" s="5" t="s">
        <v>25</v>
      </c>
      <c r="E88" s="5" t="s">
        <v>226</v>
      </c>
      <c r="F88" s="65" t="s">
        <v>166</v>
      </c>
      <c r="G88" s="65" t="s">
        <v>25</v>
      </c>
      <c r="H88" s="72">
        <v>43040</v>
      </c>
      <c r="I88" s="72">
        <v>240</v>
      </c>
      <c r="J88" s="25">
        <v>20</v>
      </c>
      <c r="K88" s="25">
        <v>20</v>
      </c>
      <c r="L88" s="25">
        <v>20</v>
      </c>
    </row>
    <row r="89" spans="1:12" x14ac:dyDescent="0.25">
      <c r="A89" s="73" t="s">
        <v>53</v>
      </c>
      <c r="B89" s="71">
        <v>911</v>
      </c>
      <c r="C89" s="74" t="s">
        <v>27</v>
      </c>
      <c r="D89" s="74"/>
      <c r="E89" s="79"/>
      <c r="F89" s="74"/>
      <c r="G89" s="74"/>
      <c r="H89" s="74"/>
      <c r="I89" s="80"/>
      <c r="J89" s="97">
        <f t="shared" ref="J89:L94" si="31">J90</f>
        <v>110.7</v>
      </c>
      <c r="K89" s="97">
        <f t="shared" si="31"/>
        <v>79.33</v>
      </c>
      <c r="L89" s="97">
        <f t="shared" si="31"/>
        <v>47.050000000000004</v>
      </c>
    </row>
    <row r="90" spans="1:12" x14ac:dyDescent="0.25">
      <c r="A90" s="81" t="s">
        <v>23</v>
      </c>
      <c r="B90" s="71">
        <v>911</v>
      </c>
      <c r="C90" s="74" t="s">
        <v>27</v>
      </c>
      <c r="D90" s="74" t="s">
        <v>13</v>
      </c>
      <c r="E90" s="80"/>
      <c r="F90" s="74"/>
      <c r="G90" s="74"/>
      <c r="H90" s="74"/>
      <c r="I90" s="80"/>
      <c r="J90" s="97">
        <f t="shared" si="31"/>
        <v>110.7</v>
      </c>
      <c r="K90" s="97">
        <f t="shared" si="31"/>
        <v>79.33</v>
      </c>
      <c r="L90" s="97">
        <f t="shared" si="31"/>
        <v>47.050000000000004</v>
      </c>
    </row>
    <row r="91" spans="1:12" ht="36.75" customHeight="1" x14ac:dyDescent="0.25">
      <c r="A91" s="111" t="s">
        <v>158</v>
      </c>
      <c r="B91" s="71">
        <v>911</v>
      </c>
      <c r="C91" s="5" t="s">
        <v>27</v>
      </c>
      <c r="D91" s="5" t="s">
        <v>13</v>
      </c>
      <c r="E91" s="5">
        <v>89</v>
      </c>
      <c r="F91" s="5"/>
      <c r="G91" s="5"/>
      <c r="H91" s="5"/>
      <c r="I91" s="64"/>
      <c r="J91" s="98">
        <f t="shared" si="31"/>
        <v>110.7</v>
      </c>
      <c r="K91" s="98">
        <f t="shared" si="31"/>
        <v>79.33</v>
      </c>
      <c r="L91" s="98">
        <f t="shared" si="31"/>
        <v>47.050000000000004</v>
      </c>
    </row>
    <row r="92" spans="1:12" ht="47.25" x14ac:dyDescent="0.25">
      <c r="A92" s="112" t="s">
        <v>159</v>
      </c>
      <c r="B92" s="71">
        <v>911</v>
      </c>
      <c r="C92" s="5" t="s">
        <v>27</v>
      </c>
      <c r="D92" s="5" t="s">
        <v>13</v>
      </c>
      <c r="E92" s="5">
        <v>89</v>
      </c>
      <c r="F92" s="5">
        <v>1</v>
      </c>
      <c r="G92" s="5"/>
      <c r="H92" s="5"/>
      <c r="I92" s="64"/>
      <c r="J92" s="98">
        <f t="shared" si="31"/>
        <v>110.7</v>
      </c>
      <c r="K92" s="98">
        <f t="shared" si="31"/>
        <v>79.33</v>
      </c>
      <c r="L92" s="98">
        <f t="shared" si="31"/>
        <v>47.050000000000004</v>
      </c>
    </row>
    <row r="93" spans="1:12" x14ac:dyDescent="0.25">
      <c r="A93" s="78" t="s">
        <v>87</v>
      </c>
      <c r="B93" s="71">
        <v>911</v>
      </c>
      <c r="C93" s="82" t="s">
        <v>27</v>
      </c>
      <c r="D93" s="82" t="s">
        <v>13</v>
      </c>
      <c r="E93" s="83">
        <v>89</v>
      </c>
      <c r="F93" s="65">
        <v>1</v>
      </c>
      <c r="G93" s="65" t="s">
        <v>32</v>
      </c>
      <c r="H93" s="65" t="s">
        <v>55</v>
      </c>
      <c r="I93" s="83"/>
      <c r="J93" s="98">
        <f t="shared" si="31"/>
        <v>110.7</v>
      </c>
      <c r="K93" s="98">
        <f t="shared" si="31"/>
        <v>79.33</v>
      </c>
      <c r="L93" s="98">
        <f t="shared" si="31"/>
        <v>47.050000000000004</v>
      </c>
    </row>
    <row r="94" spans="1:12" x14ac:dyDescent="0.25">
      <c r="A94" s="78" t="s">
        <v>88</v>
      </c>
      <c r="B94" s="71">
        <v>911</v>
      </c>
      <c r="C94" s="82" t="s">
        <v>27</v>
      </c>
      <c r="D94" s="82" t="s">
        <v>13</v>
      </c>
      <c r="E94" s="83">
        <v>89</v>
      </c>
      <c r="F94" s="65">
        <v>1</v>
      </c>
      <c r="G94" s="65" t="s">
        <v>32</v>
      </c>
      <c r="H94" s="65" t="s">
        <v>55</v>
      </c>
      <c r="I94" s="83" t="s">
        <v>90</v>
      </c>
      <c r="J94" s="98">
        <f t="shared" si="31"/>
        <v>110.7</v>
      </c>
      <c r="K94" s="98">
        <f t="shared" si="31"/>
        <v>79.33</v>
      </c>
      <c r="L94" s="98">
        <f t="shared" si="31"/>
        <v>47.050000000000004</v>
      </c>
    </row>
    <row r="95" spans="1:12" x14ac:dyDescent="0.25">
      <c r="A95" s="78" t="s">
        <v>89</v>
      </c>
      <c r="B95" s="71">
        <v>911</v>
      </c>
      <c r="C95" s="82" t="s">
        <v>27</v>
      </c>
      <c r="D95" s="82" t="s">
        <v>13</v>
      </c>
      <c r="E95" s="83">
        <v>89</v>
      </c>
      <c r="F95" s="65">
        <v>1</v>
      </c>
      <c r="G95" s="65" t="s">
        <v>32</v>
      </c>
      <c r="H95" s="65" t="s">
        <v>55</v>
      </c>
      <c r="I95" s="83" t="s">
        <v>91</v>
      </c>
      <c r="J95" s="98">
        <v>110.7</v>
      </c>
      <c r="K95" s="98">
        <f>110.7-K103</f>
        <v>79.33</v>
      </c>
      <c r="L95" s="98">
        <f>110.7-L103</f>
        <v>47.050000000000004</v>
      </c>
    </row>
    <row r="96" spans="1:12" x14ac:dyDescent="0.25">
      <c r="A96" s="84" t="s">
        <v>15</v>
      </c>
      <c r="B96" s="71">
        <v>911</v>
      </c>
      <c r="C96" s="85" t="s">
        <v>28</v>
      </c>
      <c r="D96" s="85"/>
      <c r="E96" s="86"/>
      <c r="F96" s="87"/>
      <c r="G96" s="87"/>
      <c r="H96" s="87"/>
      <c r="I96" s="86"/>
      <c r="J96" s="97">
        <f t="shared" ref="J96:L101" si="32">J97</f>
        <v>1.5</v>
      </c>
      <c r="K96" s="97">
        <f t="shared" si="32"/>
        <v>1.5</v>
      </c>
      <c r="L96" s="97">
        <f t="shared" si="32"/>
        <v>1.5</v>
      </c>
    </row>
    <row r="97" spans="1:12" x14ac:dyDescent="0.25">
      <c r="A97" s="84" t="s">
        <v>56</v>
      </c>
      <c r="B97" s="71">
        <v>911</v>
      </c>
      <c r="C97" s="87">
        <v>13</v>
      </c>
      <c r="D97" s="87" t="s">
        <v>13</v>
      </c>
      <c r="E97" s="88"/>
      <c r="F97" s="87"/>
      <c r="G97" s="87"/>
      <c r="H97" s="87"/>
      <c r="I97" s="86"/>
      <c r="J97" s="97">
        <f t="shared" si="32"/>
        <v>1.5</v>
      </c>
      <c r="K97" s="97">
        <f t="shared" si="32"/>
        <v>1.5</v>
      </c>
      <c r="L97" s="97">
        <f t="shared" si="32"/>
        <v>1.5</v>
      </c>
    </row>
    <row r="98" spans="1:12" ht="34.5" customHeight="1" x14ac:dyDescent="0.25">
      <c r="A98" s="111" t="s">
        <v>158</v>
      </c>
      <c r="B98" s="71">
        <v>911</v>
      </c>
      <c r="C98" s="65" t="s">
        <v>28</v>
      </c>
      <c r="D98" s="65" t="s">
        <v>13</v>
      </c>
      <c r="E98" s="5">
        <v>89</v>
      </c>
      <c r="F98" s="5"/>
      <c r="G98" s="65"/>
      <c r="H98" s="65"/>
      <c r="I98" s="83"/>
      <c r="J98" s="98">
        <f t="shared" si="32"/>
        <v>1.5</v>
      </c>
      <c r="K98" s="98">
        <f t="shared" si="32"/>
        <v>1.5</v>
      </c>
      <c r="L98" s="98">
        <f t="shared" si="32"/>
        <v>1.5</v>
      </c>
    </row>
    <row r="99" spans="1:12" ht="47.25" x14ac:dyDescent="0.25">
      <c r="A99" s="112" t="s">
        <v>159</v>
      </c>
      <c r="B99" s="71">
        <v>911</v>
      </c>
      <c r="C99" s="65" t="s">
        <v>28</v>
      </c>
      <c r="D99" s="65" t="s">
        <v>13</v>
      </c>
      <c r="E99" s="5">
        <v>89</v>
      </c>
      <c r="F99" s="5">
        <v>1</v>
      </c>
      <c r="G99" s="65"/>
      <c r="H99" s="65"/>
      <c r="I99" s="83"/>
      <c r="J99" s="98">
        <f t="shared" si="32"/>
        <v>1.5</v>
      </c>
      <c r="K99" s="98">
        <f t="shared" si="32"/>
        <v>1.5</v>
      </c>
      <c r="L99" s="98">
        <f t="shared" si="32"/>
        <v>1.5</v>
      </c>
    </row>
    <row r="100" spans="1:12" x14ac:dyDescent="0.25">
      <c r="A100" s="70" t="s">
        <v>57</v>
      </c>
      <c r="B100" s="71">
        <v>911</v>
      </c>
      <c r="C100" s="65">
        <v>13</v>
      </c>
      <c r="D100" s="65" t="s">
        <v>13</v>
      </c>
      <c r="E100" s="89">
        <v>89</v>
      </c>
      <c r="F100" s="65">
        <v>1</v>
      </c>
      <c r="G100" s="65" t="s">
        <v>32</v>
      </c>
      <c r="H100" s="65">
        <v>41240</v>
      </c>
      <c r="I100" s="83"/>
      <c r="J100" s="100">
        <f t="shared" si="32"/>
        <v>1.5</v>
      </c>
      <c r="K100" s="100">
        <f t="shared" si="32"/>
        <v>1.5</v>
      </c>
      <c r="L100" s="100">
        <f t="shared" si="32"/>
        <v>1.5</v>
      </c>
    </row>
    <row r="101" spans="1:12" x14ac:dyDescent="0.25">
      <c r="A101" s="70" t="s">
        <v>85</v>
      </c>
      <c r="B101" s="71">
        <v>911</v>
      </c>
      <c r="C101" s="65">
        <v>13</v>
      </c>
      <c r="D101" s="65" t="s">
        <v>13</v>
      </c>
      <c r="E101" s="89">
        <v>89</v>
      </c>
      <c r="F101" s="65">
        <v>1</v>
      </c>
      <c r="G101" s="65" t="s">
        <v>32</v>
      </c>
      <c r="H101" s="65" t="s">
        <v>62</v>
      </c>
      <c r="I101" s="83" t="s">
        <v>86</v>
      </c>
      <c r="J101" s="100">
        <f t="shared" si="32"/>
        <v>1.5</v>
      </c>
      <c r="K101" s="100">
        <f t="shared" si="32"/>
        <v>1.5</v>
      </c>
      <c r="L101" s="100">
        <f t="shared" si="32"/>
        <v>1.5</v>
      </c>
    </row>
    <row r="102" spans="1:12" x14ac:dyDescent="0.25">
      <c r="A102" s="69" t="s">
        <v>58</v>
      </c>
      <c r="B102" s="71">
        <v>911</v>
      </c>
      <c r="C102" s="65">
        <v>13</v>
      </c>
      <c r="D102" s="65" t="s">
        <v>13</v>
      </c>
      <c r="E102" s="89">
        <v>89</v>
      </c>
      <c r="F102" s="65">
        <v>1</v>
      </c>
      <c r="G102" s="65" t="s">
        <v>32</v>
      </c>
      <c r="H102" s="65">
        <v>41240</v>
      </c>
      <c r="I102" s="83">
        <v>730</v>
      </c>
      <c r="J102" s="100">
        <v>1.5</v>
      </c>
      <c r="K102" s="100">
        <v>1.5</v>
      </c>
      <c r="L102" s="100">
        <v>1.5</v>
      </c>
    </row>
    <row r="103" spans="1:12" x14ac:dyDescent="0.25">
      <c r="A103" s="69" t="s">
        <v>192</v>
      </c>
      <c r="B103" s="71">
        <v>911</v>
      </c>
      <c r="C103" s="65" t="s">
        <v>161</v>
      </c>
      <c r="D103" s="65"/>
      <c r="E103" s="89"/>
      <c r="F103" s="65"/>
      <c r="G103" s="65"/>
      <c r="H103" s="65"/>
      <c r="I103" s="83"/>
      <c r="J103" s="100"/>
      <c r="K103" s="100">
        <f t="shared" ref="K103:L108" si="33">K104</f>
        <v>31.37</v>
      </c>
      <c r="L103" s="100">
        <f t="shared" si="33"/>
        <v>63.65</v>
      </c>
    </row>
    <row r="104" spans="1:12" x14ac:dyDescent="0.25">
      <c r="A104" s="69" t="s">
        <v>192</v>
      </c>
      <c r="B104" s="71">
        <v>911</v>
      </c>
      <c r="C104" s="65" t="s">
        <v>161</v>
      </c>
      <c r="D104" s="65">
        <v>99</v>
      </c>
      <c r="E104" s="89"/>
      <c r="F104" s="65"/>
      <c r="G104" s="65"/>
      <c r="H104" s="65"/>
      <c r="I104" s="83"/>
      <c r="J104" s="100"/>
      <c r="K104" s="100">
        <f t="shared" si="33"/>
        <v>31.37</v>
      </c>
      <c r="L104" s="100">
        <f t="shared" si="33"/>
        <v>63.65</v>
      </c>
    </row>
    <row r="105" spans="1:12" ht="35.25" customHeight="1" x14ac:dyDescent="0.25">
      <c r="A105" s="78" t="s">
        <v>158</v>
      </c>
      <c r="B105" s="71">
        <v>911</v>
      </c>
      <c r="C105" s="65" t="s">
        <v>161</v>
      </c>
      <c r="D105" s="65">
        <v>99</v>
      </c>
      <c r="E105" s="65" t="s">
        <v>43</v>
      </c>
      <c r="F105" s="65" t="s">
        <v>166</v>
      </c>
      <c r="G105" s="65"/>
      <c r="H105" s="65"/>
      <c r="I105" s="83"/>
      <c r="J105" s="100"/>
      <c r="K105" s="100">
        <f t="shared" si="33"/>
        <v>31.37</v>
      </c>
      <c r="L105" s="100">
        <f t="shared" si="33"/>
        <v>63.65</v>
      </c>
    </row>
    <row r="106" spans="1:12" ht="47.25" x14ac:dyDescent="0.25">
      <c r="A106" s="78" t="s">
        <v>159</v>
      </c>
      <c r="B106" s="71">
        <v>911</v>
      </c>
      <c r="C106" s="65" t="s">
        <v>161</v>
      </c>
      <c r="D106" s="65">
        <v>99</v>
      </c>
      <c r="E106" s="65" t="s">
        <v>43</v>
      </c>
      <c r="F106" s="65" t="s">
        <v>20</v>
      </c>
      <c r="G106" s="65"/>
      <c r="H106" s="65"/>
      <c r="I106" s="83"/>
      <c r="J106" s="100"/>
      <c r="K106" s="100">
        <f t="shared" si="33"/>
        <v>31.37</v>
      </c>
      <c r="L106" s="100">
        <f t="shared" si="33"/>
        <v>63.65</v>
      </c>
    </row>
    <row r="107" spans="1:12" x14ac:dyDescent="0.25">
      <c r="A107" s="69" t="s">
        <v>192</v>
      </c>
      <c r="B107" s="71">
        <v>911</v>
      </c>
      <c r="C107" s="65" t="s">
        <v>161</v>
      </c>
      <c r="D107" s="65">
        <v>99</v>
      </c>
      <c r="E107" s="65" t="s">
        <v>43</v>
      </c>
      <c r="F107" s="65" t="s">
        <v>20</v>
      </c>
      <c r="G107" s="65" t="s">
        <v>32</v>
      </c>
      <c r="H107" s="65" t="s">
        <v>162</v>
      </c>
      <c r="I107" s="65"/>
      <c r="J107" s="100"/>
      <c r="K107" s="100">
        <f t="shared" si="33"/>
        <v>31.37</v>
      </c>
      <c r="L107" s="100">
        <f t="shared" si="33"/>
        <v>63.65</v>
      </c>
    </row>
    <row r="108" spans="1:12" x14ac:dyDescent="0.25">
      <c r="A108" s="69" t="s">
        <v>100</v>
      </c>
      <c r="B108" s="71">
        <v>911</v>
      </c>
      <c r="C108" s="65" t="s">
        <v>161</v>
      </c>
      <c r="D108" s="65">
        <v>99</v>
      </c>
      <c r="E108" s="65" t="s">
        <v>43</v>
      </c>
      <c r="F108" s="65" t="s">
        <v>20</v>
      </c>
      <c r="G108" s="65" t="s">
        <v>32</v>
      </c>
      <c r="H108" s="65" t="s">
        <v>162</v>
      </c>
      <c r="I108" s="65" t="s">
        <v>101</v>
      </c>
      <c r="J108" s="100"/>
      <c r="K108" s="100">
        <f t="shared" si="33"/>
        <v>31.37</v>
      </c>
      <c r="L108" s="100">
        <f t="shared" si="33"/>
        <v>63.65</v>
      </c>
    </row>
    <row r="109" spans="1:12" x14ac:dyDescent="0.25">
      <c r="A109" s="69" t="s">
        <v>42</v>
      </c>
      <c r="B109" s="71">
        <v>911</v>
      </c>
      <c r="C109" s="65" t="s">
        <v>161</v>
      </c>
      <c r="D109" s="65" t="s">
        <v>161</v>
      </c>
      <c r="E109" s="65" t="s">
        <v>43</v>
      </c>
      <c r="F109" s="65" t="s">
        <v>20</v>
      </c>
      <c r="G109" s="65" t="s">
        <v>32</v>
      </c>
      <c r="H109" s="65" t="s">
        <v>162</v>
      </c>
      <c r="I109" s="65" t="s">
        <v>44</v>
      </c>
      <c r="J109" s="117"/>
      <c r="K109" s="117">
        <v>31.37</v>
      </c>
      <c r="L109" s="117">
        <v>63.65</v>
      </c>
    </row>
  </sheetData>
  <autoFilter ref="A6:L109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40">
    <cfRule type="expression" dxfId="111" priority="93" stopIfTrue="1">
      <formula>$C40=""</formula>
    </cfRule>
    <cfRule type="expression" dxfId="110" priority="94" stopIfTrue="1">
      <formula>$D40&lt;&gt;""</formula>
    </cfRule>
  </conditionalFormatting>
  <conditionalFormatting sqref="A40">
    <cfRule type="expression" dxfId="109" priority="90" stopIfTrue="1">
      <formula>$F40=""</formula>
    </cfRule>
    <cfRule type="expression" dxfId="108" priority="91" stopIfTrue="1">
      <formula>#REF!&lt;&gt;""</formula>
    </cfRule>
    <cfRule type="expression" dxfId="107" priority="92" stopIfTrue="1">
      <formula>AND($G40="",$F40&lt;&gt;"")</formula>
    </cfRule>
  </conditionalFormatting>
  <conditionalFormatting sqref="F40">
    <cfRule type="expression" dxfId="106" priority="88" stopIfTrue="1">
      <formula>$C40=""</formula>
    </cfRule>
    <cfRule type="expression" dxfId="105" priority="89" stopIfTrue="1">
      <formula>$D40&lt;&gt;""</formula>
    </cfRule>
  </conditionalFormatting>
  <conditionalFormatting sqref="F79:F80">
    <cfRule type="expression" dxfId="104" priority="75" stopIfTrue="1">
      <formula>$C79=""</formula>
    </cfRule>
    <cfRule type="expression" dxfId="103" priority="76" stopIfTrue="1">
      <formula>$D79&lt;&gt;""</formula>
    </cfRule>
  </conditionalFormatting>
  <conditionalFormatting sqref="G79:G81">
    <cfRule type="expression" dxfId="102" priority="73" stopIfTrue="1">
      <formula>$C79=""</formula>
    </cfRule>
    <cfRule type="expression" dxfId="101" priority="74" stopIfTrue="1">
      <formula>$D79&lt;&gt;""</formula>
    </cfRule>
  </conditionalFormatting>
  <conditionalFormatting sqref="A82 A86">
    <cfRule type="expression" dxfId="100" priority="70" stopIfTrue="1">
      <formula>$F82=""</formula>
    </cfRule>
    <cfRule type="expression" dxfId="99" priority="72" stopIfTrue="1">
      <formula>AND($G82="",$F82&lt;&gt;"")</formula>
    </cfRule>
  </conditionalFormatting>
  <conditionalFormatting sqref="A86">
    <cfRule type="expression" dxfId="98" priority="54" stopIfTrue="1">
      <formula>$F86=""</formula>
    </cfRule>
    <cfRule type="expression" dxfId="97" priority="56" stopIfTrue="1">
      <formula>AND($G86="",$F86&lt;&gt;"")</formula>
    </cfRule>
  </conditionalFormatting>
  <conditionalFormatting sqref="F79:F80">
    <cfRule type="expression" dxfId="96" priority="52" stopIfTrue="1">
      <formula>$C79=""</formula>
    </cfRule>
    <cfRule type="expression" dxfId="95" priority="53" stopIfTrue="1">
      <formula>$D79&lt;&gt;""</formula>
    </cfRule>
  </conditionalFormatting>
  <conditionalFormatting sqref="G79:G81">
    <cfRule type="expression" dxfId="94" priority="50" stopIfTrue="1">
      <formula>$C79=""</formula>
    </cfRule>
    <cfRule type="expression" dxfId="93" priority="51" stopIfTrue="1">
      <formula>$D79&lt;&gt;""</formula>
    </cfRule>
  </conditionalFormatting>
  <conditionalFormatting sqref="A40">
    <cfRule type="expression" dxfId="92" priority="47" stopIfTrue="1">
      <formula>$F40=""</formula>
    </cfRule>
    <cfRule type="expression" dxfId="91" priority="48" stopIfTrue="1">
      <formula>#REF!&lt;&gt;""</formula>
    </cfRule>
    <cfRule type="expression" dxfId="90" priority="49" stopIfTrue="1">
      <formula>AND($G40="",$F40&lt;&gt;"")</formula>
    </cfRule>
  </conditionalFormatting>
  <conditionalFormatting sqref="G40">
    <cfRule type="expression" dxfId="89" priority="45" stopIfTrue="1">
      <formula>$C40=""</formula>
    </cfRule>
    <cfRule type="expression" dxfId="88" priority="46" stopIfTrue="1">
      <formula>$D40&lt;&gt;""</formula>
    </cfRule>
  </conditionalFormatting>
  <conditionalFormatting sqref="F40">
    <cfRule type="expression" dxfId="87" priority="43" stopIfTrue="1">
      <formula>$C40=""</formula>
    </cfRule>
    <cfRule type="expression" dxfId="86" priority="44" stopIfTrue="1">
      <formula>$D40&lt;&gt;""</formula>
    </cfRule>
  </conditionalFormatting>
  <conditionalFormatting sqref="A37">
    <cfRule type="expression" dxfId="85" priority="19" stopIfTrue="1">
      <formula>$F37=""</formula>
    </cfRule>
    <cfRule type="expression" dxfId="84" priority="20" stopIfTrue="1">
      <formula>#REF!&lt;&gt;""</formula>
    </cfRule>
    <cfRule type="expression" dxfId="83" priority="21" stopIfTrue="1">
      <formula>AND($G37="",$F37&lt;&gt;"")</formula>
    </cfRule>
  </conditionalFormatting>
  <conditionalFormatting sqref="A46">
    <cfRule type="expression" dxfId="82" priority="16" stopIfTrue="1">
      <formula>$F46=""</formula>
    </cfRule>
    <cfRule type="expression" dxfId="81" priority="17" stopIfTrue="1">
      <formula>$H46&lt;&gt;""</formula>
    </cfRule>
    <cfRule type="expression" dxfId="80" priority="18" stopIfTrue="1">
      <formula>AND($G46="",$F46&lt;&gt;"")</formula>
    </cfRule>
  </conditionalFormatting>
  <conditionalFormatting sqref="C46">
    <cfRule type="expression" dxfId="79" priority="13" stopIfTrue="1">
      <formula>$F46=""</formula>
    </cfRule>
    <cfRule type="expression" dxfId="78" priority="14" stopIfTrue="1">
      <formula>#REF!&lt;&gt;""</formula>
    </cfRule>
    <cfRule type="expression" dxfId="77" priority="15" stopIfTrue="1">
      <formula>AND($G46="",$F46&lt;&gt;"")</formula>
    </cfRule>
  </conditionalFormatting>
  <conditionalFormatting sqref="F80 G80:G81">
    <cfRule type="expression" dxfId="76" priority="11" stopIfTrue="1">
      <formula>$C80=""</formula>
    </cfRule>
    <cfRule type="expression" dxfId="75" priority="12" stopIfTrue="1">
      <formula>$D80&lt;&gt;""</formula>
    </cfRule>
  </conditionalFormatting>
  <conditionalFormatting sqref="A82 A86">
    <cfRule type="expression" dxfId="74" priority="9" stopIfTrue="1">
      <formula>$F82=""</formula>
    </cfRule>
    <cfRule type="expression" dxfId="73" priority="10" stopIfTrue="1">
      <formula>AND($G82="",$F82&lt;&gt;"")</formula>
    </cfRule>
  </conditionalFormatting>
  <conditionalFormatting sqref="A86">
    <cfRule type="expression" dxfId="72" priority="7" stopIfTrue="1">
      <formula>$F86=""</formula>
    </cfRule>
    <cfRule type="expression" dxfId="71" priority="8" stopIfTrue="1">
      <formula>AND($G86="",$F86&lt;&gt;"")</formula>
    </cfRule>
  </conditionalFormatting>
  <conditionalFormatting sqref="A82">
    <cfRule type="expression" dxfId="70" priority="5" stopIfTrue="1">
      <formula>$F82=""</formula>
    </cfRule>
    <cfRule type="expression" dxfId="69" priority="6" stopIfTrue="1">
      <formula>AND($G82="",$F82&lt;&gt;"")</formula>
    </cfRule>
  </conditionalFormatting>
  <conditionalFormatting sqref="A86">
    <cfRule type="expression" dxfId="68" priority="3" stopIfTrue="1">
      <formula>$F86=""</formula>
    </cfRule>
    <cfRule type="expression" dxfId="67" priority="4" stopIfTrue="1">
      <formula>AND($G86="",$F86&lt;&gt;"")</formula>
    </cfRule>
  </conditionalFormatting>
  <conditionalFormatting sqref="A86">
    <cfRule type="expression" dxfId="66" priority="1" stopIfTrue="1">
      <formula>$F86=""</formula>
    </cfRule>
    <cfRule type="expression" dxfId="65" priority="2" stopIfTrue="1">
      <formula>AND($G86="",$F86&lt;&gt;"")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5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A82 A86</xm:sqref>
        </x14:conditionalFormatting>
        <x14:conditionalFormatting xmlns:xm="http://schemas.microsoft.com/office/excel/2006/main">
          <x14:cfRule type="expression" priority="37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10"/>
  <sheetViews>
    <sheetView view="pageBreakPreview" zoomScaleNormal="75" zoomScaleSheetLayoutView="100" workbookViewId="0">
      <selection activeCell="I73" sqref="I73:K73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0" width="12" style="11" customWidth="1"/>
    <col min="11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5">
      <c r="A1" s="138"/>
      <c r="B1" s="142"/>
      <c r="C1" s="142"/>
      <c r="D1" s="142"/>
      <c r="E1" s="142"/>
      <c r="F1" s="142"/>
      <c r="G1" s="142"/>
      <c r="H1" s="142"/>
      <c r="I1" s="262" t="s">
        <v>212</v>
      </c>
      <c r="J1" s="262"/>
      <c r="K1" s="262"/>
    </row>
    <row r="2" spans="1:12" ht="89.25" customHeight="1" x14ac:dyDescent="0.2">
      <c r="A2" s="271" t="s">
        <v>213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ht="18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6" t="s">
        <v>176</v>
      </c>
    </row>
    <row r="4" spans="1:12" ht="21" customHeight="1" x14ac:dyDescent="0.2">
      <c r="A4" s="270" t="s">
        <v>9</v>
      </c>
      <c r="B4" s="270" t="s">
        <v>10</v>
      </c>
      <c r="C4" s="270" t="s">
        <v>171</v>
      </c>
      <c r="D4" s="270" t="s">
        <v>172</v>
      </c>
      <c r="E4" s="270"/>
      <c r="F4" s="270"/>
      <c r="G4" s="270"/>
      <c r="H4" s="270" t="s">
        <v>173</v>
      </c>
      <c r="I4" s="270" t="s">
        <v>59</v>
      </c>
      <c r="J4" s="270"/>
      <c r="K4" s="270"/>
    </row>
    <row r="5" spans="1:12" ht="20.25" customHeight="1" x14ac:dyDescent="0.2">
      <c r="A5" s="270" t="s">
        <v>174</v>
      </c>
      <c r="B5" s="270" t="s">
        <v>174</v>
      </c>
      <c r="C5" s="270" t="s">
        <v>174</v>
      </c>
      <c r="D5" s="270" t="s">
        <v>174</v>
      </c>
      <c r="E5" s="270"/>
      <c r="F5" s="270"/>
      <c r="G5" s="270"/>
      <c r="H5" s="270" t="s">
        <v>174</v>
      </c>
      <c r="I5" s="235" t="s">
        <v>201</v>
      </c>
      <c r="J5" s="235" t="s">
        <v>203</v>
      </c>
      <c r="K5" s="235" t="s">
        <v>209</v>
      </c>
    </row>
    <row r="6" spans="1:12" ht="14.25" customHeight="1" x14ac:dyDescent="0.2">
      <c r="A6" s="91">
        <v>1</v>
      </c>
      <c r="B6" s="91">
        <v>2</v>
      </c>
      <c r="C6" s="91">
        <v>3</v>
      </c>
      <c r="D6" s="91">
        <v>4</v>
      </c>
      <c r="E6" s="91">
        <v>5</v>
      </c>
      <c r="F6" s="91">
        <v>6</v>
      </c>
      <c r="G6" s="91">
        <v>7</v>
      </c>
      <c r="H6" s="91">
        <v>8</v>
      </c>
      <c r="I6" s="90">
        <v>9</v>
      </c>
      <c r="J6" s="90">
        <v>10</v>
      </c>
      <c r="K6" s="90">
        <v>11</v>
      </c>
    </row>
    <row r="7" spans="1:12" ht="18" customHeight="1" x14ac:dyDescent="0.2">
      <c r="A7" s="92" t="s">
        <v>19</v>
      </c>
      <c r="B7" s="93"/>
      <c r="C7" s="93"/>
      <c r="D7" s="93"/>
      <c r="E7" s="93"/>
      <c r="F7" s="93"/>
      <c r="G7" s="93"/>
      <c r="H7" s="93"/>
      <c r="I7" s="94">
        <f>I8+I52+I67+I73+I90+I97+I104+I61</f>
        <v>2641.8461699999998</v>
      </c>
      <c r="J7" s="94">
        <f>J8+J52+J67+J73+J90+J97+J104+J61</f>
        <v>1954.7153699999999</v>
      </c>
      <c r="K7" s="94">
        <f>K8+K52+K67+K73+K90+K97+K104+K61</f>
        <v>2032.9846</v>
      </c>
    </row>
    <row r="8" spans="1:12" ht="18" customHeight="1" x14ac:dyDescent="0.25">
      <c r="A8" s="95" t="s">
        <v>12</v>
      </c>
      <c r="B8" s="71" t="s">
        <v>13</v>
      </c>
      <c r="C8" s="71"/>
      <c r="D8" s="74"/>
      <c r="E8" s="74"/>
      <c r="F8" s="74"/>
      <c r="G8" s="74"/>
      <c r="H8" s="96"/>
      <c r="I8" s="97">
        <f>I9+I18+I37+I43</f>
        <v>1659.8536300000001</v>
      </c>
      <c r="J8" s="97">
        <f t="shared" ref="J8:K8" si="0">J9+J18+J37+J43</f>
        <v>1022.51537</v>
      </c>
      <c r="K8" s="97">
        <f t="shared" si="0"/>
        <v>1026.1846</v>
      </c>
    </row>
    <row r="9" spans="1:12" s="16" customFormat="1" ht="31.5" x14ac:dyDescent="0.25">
      <c r="A9" s="84" t="s">
        <v>29</v>
      </c>
      <c r="B9" s="74" t="s">
        <v>13</v>
      </c>
      <c r="C9" s="74" t="s">
        <v>24</v>
      </c>
      <c r="D9" s="74"/>
      <c r="E9" s="74"/>
      <c r="F9" s="74"/>
      <c r="G9" s="74"/>
      <c r="H9" s="79"/>
      <c r="I9" s="97">
        <f t="shared" ref="I9:K13" si="1">I10</f>
        <v>589.5</v>
      </c>
      <c r="J9" s="97">
        <f t="shared" si="1"/>
        <v>446.5</v>
      </c>
      <c r="K9" s="97">
        <f t="shared" si="1"/>
        <v>450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8">
        <f t="shared" si="1"/>
        <v>589.5</v>
      </c>
      <c r="J10" s="98">
        <f t="shared" si="1"/>
        <v>446.5</v>
      </c>
      <c r="K10" s="98">
        <f t="shared" si="1"/>
        <v>450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79"/>
      <c r="I11" s="98">
        <f>I12+I15</f>
        <v>589.5</v>
      </c>
      <c r="J11" s="98">
        <f t="shared" si="1"/>
        <v>446.5</v>
      </c>
      <c r="K11" s="98">
        <f t="shared" si="1"/>
        <v>450</v>
      </c>
      <c r="L11" s="17"/>
    </row>
    <row r="12" spans="1:12" s="18" customFormat="1" x14ac:dyDescent="0.25">
      <c r="A12" s="99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79"/>
      <c r="I12" s="98">
        <f t="shared" si="1"/>
        <v>589.5</v>
      </c>
      <c r="J12" s="98">
        <f t="shared" si="1"/>
        <v>446.5</v>
      </c>
      <c r="K12" s="98">
        <f t="shared" si="1"/>
        <v>450</v>
      </c>
      <c r="L12" s="17"/>
    </row>
    <row r="13" spans="1:12" s="18" customFormat="1" ht="63" x14ac:dyDescent="0.25">
      <c r="A13" s="99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8">
        <f t="shared" si="1"/>
        <v>589.5</v>
      </c>
      <c r="J13" s="98">
        <f t="shared" si="1"/>
        <v>446.5</v>
      </c>
      <c r="K13" s="98">
        <f t="shared" si="1"/>
        <v>450</v>
      </c>
      <c r="L13" s="17"/>
    </row>
    <row r="14" spans="1:12" ht="36" customHeight="1" x14ac:dyDescent="0.25">
      <c r="A14" s="99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8">
        <f>'Прил 2'!J15</f>
        <v>589.5</v>
      </c>
      <c r="J14" s="98">
        <f>'Прил 2'!K15</f>
        <v>446.5</v>
      </c>
      <c r="K14" s="98">
        <f>'Прил 2'!L15</f>
        <v>450</v>
      </c>
    </row>
    <row r="15" spans="1:12" ht="0.75" customHeight="1" x14ac:dyDescent="0.25">
      <c r="A15" s="197" t="s">
        <v>185</v>
      </c>
      <c r="B15" s="198" t="s">
        <v>13</v>
      </c>
      <c r="C15" s="198" t="s">
        <v>24</v>
      </c>
      <c r="D15" s="198" t="s">
        <v>30</v>
      </c>
      <c r="E15" s="198" t="s">
        <v>20</v>
      </c>
      <c r="F15" s="198" t="s">
        <v>32</v>
      </c>
      <c r="G15" s="198" t="s">
        <v>186</v>
      </c>
      <c r="H15" s="199"/>
      <c r="I15" s="98">
        <f>I16</f>
        <v>0</v>
      </c>
      <c r="J15" s="98">
        <f t="shared" ref="J15:K16" si="2">J16</f>
        <v>0</v>
      </c>
      <c r="K15" s="98">
        <f t="shared" si="2"/>
        <v>0</v>
      </c>
    </row>
    <row r="16" spans="1:12" ht="66.75" hidden="1" customHeight="1" x14ac:dyDescent="0.25">
      <c r="A16" s="200" t="s">
        <v>96</v>
      </c>
      <c r="B16" s="198" t="s">
        <v>13</v>
      </c>
      <c r="C16" s="198" t="s">
        <v>24</v>
      </c>
      <c r="D16" s="198" t="s">
        <v>30</v>
      </c>
      <c r="E16" s="198" t="s">
        <v>20</v>
      </c>
      <c r="F16" s="198" t="s">
        <v>32</v>
      </c>
      <c r="G16" s="198" t="s">
        <v>186</v>
      </c>
      <c r="H16" s="199" t="s">
        <v>98</v>
      </c>
      <c r="I16" s="98">
        <f>I17</f>
        <v>0</v>
      </c>
      <c r="J16" s="98">
        <f t="shared" si="2"/>
        <v>0</v>
      </c>
      <c r="K16" s="98">
        <f t="shared" si="2"/>
        <v>0</v>
      </c>
    </row>
    <row r="17" spans="1:12" ht="36" hidden="1" customHeight="1" x14ac:dyDescent="0.25">
      <c r="A17" s="200" t="s">
        <v>97</v>
      </c>
      <c r="B17" s="198" t="s">
        <v>13</v>
      </c>
      <c r="C17" s="198" t="s">
        <v>24</v>
      </c>
      <c r="D17" s="198" t="s">
        <v>30</v>
      </c>
      <c r="E17" s="198" t="s">
        <v>20</v>
      </c>
      <c r="F17" s="198" t="s">
        <v>32</v>
      </c>
      <c r="G17" s="198" t="s">
        <v>186</v>
      </c>
      <c r="H17" s="199" t="s">
        <v>99</v>
      </c>
      <c r="I17" s="98">
        <f>'Прил 2'!J18</f>
        <v>0</v>
      </c>
      <c r="J17" s="98">
        <f>'Прил 2'!K18</f>
        <v>0</v>
      </c>
      <c r="K17" s="98">
        <f>'Прил 2'!L18</f>
        <v>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79"/>
      <c r="I18" s="97">
        <f>I19+I32</f>
        <v>1058.8536300000001</v>
      </c>
      <c r="J18" s="97">
        <f>J19+J32</f>
        <v>571.01536999999996</v>
      </c>
      <c r="K18" s="97">
        <f>K19+K32</f>
        <v>571.18460000000005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8">
        <f>I20</f>
        <v>1058.3536300000001</v>
      </c>
      <c r="J19" s="98">
        <f>J20</f>
        <v>570.51536999999996</v>
      </c>
      <c r="K19" s="98">
        <f>K20</f>
        <v>570.58460000000002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79"/>
      <c r="I20" s="98">
        <f>I21+I24+I29</f>
        <v>1058.3536300000001</v>
      </c>
      <c r="J20" s="98">
        <f t="shared" ref="J20:K20" si="3">J21+J24</f>
        <v>570.51536999999996</v>
      </c>
      <c r="K20" s="98">
        <f t="shared" si="3"/>
        <v>570.58460000000002</v>
      </c>
      <c r="L20" s="17"/>
    </row>
    <row r="21" spans="1:12" ht="33" customHeight="1" x14ac:dyDescent="0.25">
      <c r="A21" s="99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79"/>
      <c r="I21" s="98">
        <f t="shared" ref="I21:K22" si="4">I22</f>
        <v>520</v>
      </c>
      <c r="J21" s="98">
        <f t="shared" si="4"/>
        <v>520.5</v>
      </c>
      <c r="K21" s="98">
        <f t="shared" si="4"/>
        <v>520</v>
      </c>
    </row>
    <row r="22" spans="1:12" ht="63" x14ac:dyDescent="0.25">
      <c r="A22" s="99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8">
        <f t="shared" si="4"/>
        <v>520</v>
      </c>
      <c r="J22" s="98">
        <f t="shared" si="4"/>
        <v>520.5</v>
      </c>
      <c r="K22" s="98">
        <f t="shared" si="4"/>
        <v>520</v>
      </c>
    </row>
    <row r="23" spans="1:12" ht="31.5" x14ac:dyDescent="0.25">
      <c r="A23" s="99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8">
        <f>'Прил 2'!J24</f>
        <v>520</v>
      </c>
      <c r="J23" s="98">
        <f>'Прил 2'!K24</f>
        <v>520.5</v>
      </c>
      <c r="K23" s="98">
        <f>'Прил 2'!L24</f>
        <v>520</v>
      </c>
    </row>
    <row r="24" spans="1:12" s="1" customFormat="1" ht="31.5" x14ac:dyDescent="0.25">
      <c r="A24" s="70" t="s">
        <v>204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8">
        <f>I25+I27</f>
        <v>336.33363000000003</v>
      </c>
      <c r="J24" s="98">
        <f>J25+J27</f>
        <v>50.015370000000004</v>
      </c>
      <c r="K24" s="98">
        <f>K25+K27</f>
        <v>50.584599999999995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5">I26</f>
        <v>306.33363000000003</v>
      </c>
      <c r="J25" s="23">
        <f t="shared" si="5"/>
        <v>20.015370000000001</v>
      </c>
      <c r="K25" s="23">
        <f t="shared" si="5"/>
        <v>20.584599999999998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0">
        <f>'Прил 2'!J27</f>
        <v>306.33363000000003</v>
      </c>
      <c r="J26" s="100">
        <f>'Прил 2'!K27</f>
        <v>20.015370000000001</v>
      </c>
      <c r="K26" s="100">
        <f>'Прил 2'!L27</f>
        <v>20.584599999999998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1" t="s">
        <v>101</v>
      </c>
      <c r="I27" s="100">
        <f>I28</f>
        <v>30</v>
      </c>
      <c r="J27" s="100">
        <f>J28</f>
        <v>30</v>
      </c>
      <c r="K27" s="100">
        <f>K28</f>
        <v>30</v>
      </c>
      <c r="L27" s="14" t="s">
        <v>22</v>
      </c>
    </row>
    <row r="28" spans="1:12" s="6" customFormat="1" ht="26.25" customHeight="1" x14ac:dyDescent="0.25">
      <c r="A28" s="69" t="s">
        <v>102</v>
      </c>
      <c r="B28" s="5" t="s">
        <v>13</v>
      </c>
      <c r="C28" s="5" t="s">
        <v>14</v>
      </c>
      <c r="D28" s="5">
        <v>66</v>
      </c>
      <c r="E28" s="65" t="s">
        <v>21</v>
      </c>
      <c r="F28" s="65" t="s">
        <v>32</v>
      </c>
      <c r="G28" s="65" t="s">
        <v>36</v>
      </c>
      <c r="H28" s="101" t="s">
        <v>104</v>
      </c>
      <c r="I28" s="100">
        <f>'Прил 2'!J29</f>
        <v>30</v>
      </c>
      <c r="J28" s="100">
        <f>'Прил 2'!K29</f>
        <v>30</v>
      </c>
      <c r="K28" s="100">
        <f>'Прил 2'!L29</f>
        <v>30</v>
      </c>
      <c r="L28" s="14"/>
    </row>
    <row r="29" spans="1:12" s="6" customFormat="1" ht="51.75" customHeight="1" x14ac:dyDescent="0.25">
      <c r="A29" s="197" t="s">
        <v>185</v>
      </c>
      <c r="B29" s="201" t="s">
        <v>13</v>
      </c>
      <c r="C29" s="201" t="s">
        <v>14</v>
      </c>
      <c r="D29" s="199" t="s">
        <v>30</v>
      </c>
      <c r="E29" s="198" t="s">
        <v>21</v>
      </c>
      <c r="F29" s="198" t="s">
        <v>32</v>
      </c>
      <c r="G29" s="198" t="s">
        <v>186</v>
      </c>
      <c r="H29" s="202"/>
      <c r="I29" s="100">
        <f>I30</f>
        <v>202.02</v>
      </c>
      <c r="J29" s="100">
        <f t="shared" ref="J29:K30" si="6">J30</f>
        <v>0</v>
      </c>
      <c r="K29" s="100">
        <f t="shared" si="6"/>
        <v>0</v>
      </c>
      <c r="L29" s="14"/>
    </row>
    <row r="30" spans="1:12" s="6" customFormat="1" ht="72.75" customHeight="1" x14ac:dyDescent="0.25">
      <c r="A30" s="200" t="s">
        <v>96</v>
      </c>
      <c r="B30" s="201" t="s">
        <v>13</v>
      </c>
      <c r="C30" s="201" t="s">
        <v>14</v>
      </c>
      <c r="D30" s="199" t="s">
        <v>30</v>
      </c>
      <c r="E30" s="198" t="s">
        <v>21</v>
      </c>
      <c r="F30" s="198" t="s">
        <v>32</v>
      </c>
      <c r="G30" s="198" t="s">
        <v>186</v>
      </c>
      <c r="H30" s="202" t="s">
        <v>98</v>
      </c>
      <c r="I30" s="100">
        <f>I31</f>
        <v>202.02</v>
      </c>
      <c r="J30" s="100">
        <f t="shared" si="6"/>
        <v>0</v>
      </c>
      <c r="K30" s="100">
        <f t="shared" si="6"/>
        <v>0</v>
      </c>
      <c r="L30" s="14"/>
    </row>
    <row r="31" spans="1:12" s="6" customFormat="1" ht="30.75" customHeight="1" x14ac:dyDescent="0.25">
      <c r="A31" s="200" t="s">
        <v>97</v>
      </c>
      <c r="B31" s="201" t="s">
        <v>13</v>
      </c>
      <c r="C31" s="201" t="s">
        <v>14</v>
      </c>
      <c r="D31" s="199" t="s">
        <v>30</v>
      </c>
      <c r="E31" s="198" t="s">
        <v>21</v>
      </c>
      <c r="F31" s="198" t="s">
        <v>32</v>
      </c>
      <c r="G31" s="198" t="s">
        <v>186</v>
      </c>
      <c r="H31" s="202" t="s">
        <v>99</v>
      </c>
      <c r="I31" s="100">
        <f>'Прил 2'!J32</f>
        <v>202.02</v>
      </c>
      <c r="J31" s="100">
        <f>'Прил 2'!K32</f>
        <v>0</v>
      </c>
      <c r="K31" s="100">
        <f>'Прил 2'!L32</f>
        <v>0</v>
      </c>
      <c r="L31" s="14"/>
    </row>
    <row r="32" spans="1:12" s="2" customFormat="1" ht="47.25" x14ac:dyDescent="0.25">
      <c r="A32" s="78" t="s">
        <v>158</v>
      </c>
      <c r="B32" s="5" t="s">
        <v>13</v>
      </c>
      <c r="C32" s="5" t="s">
        <v>14</v>
      </c>
      <c r="D32" s="66">
        <v>89</v>
      </c>
      <c r="E32" s="65"/>
      <c r="F32" s="65"/>
      <c r="G32" s="65"/>
      <c r="H32" s="102"/>
      <c r="I32" s="100">
        <f>I33</f>
        <v>0.5</v>
      </c>
      <c r="J32" s="100">
        <f t="shared" ref="J32:K35" si="7">J33</f>
        <v>0.5</v>
      </c>
      <c r="K32" s="100">
        <f t="shared" si="7"/>
        <v>0.6</v>
      </c>
      <c r="L32" s="19"/>
    </row>
    <row r="33" spans="1:12" s="2" customFormat="1" ht="55.5" customHeight="1" x14ac:dyDescent="0.25">
      <c r="A33" s="78" t="s">
        <v>159</v>
      </c>
      <c r="B33" s="5" t="s">
        <v>13</v>
      </c>
      <c r="C33" s="5" t="s">
        <v>14</v>
      </c>
      <c r="D33" s="66">
        <v>89</v>
      </c>
      <c r="E33" s="65" t="s">
        <v>20</v>
      </c>
      <c r="F33" s="65"/>
      <c r="G33" s="65"/>
      <c r="H33" s="102"/>
      <c r="I33" s="23">
        <f>I34</f>
        <v>0.5</v>
      </c>
      <c r="J33" s="23">
        <f t="shared" si="7"/>
        <v>0.5</v>
      </c>
      <c r="K33" s="23">
        <f t="shared" si="7"/>
        <v>0.6</v>
      </c>
      <c r="L33" s="19"/>
    </row>
    <row r="34" spans="1:12" ht="94.5" x14ac:dyDescent="0.25">
      <c r="A34" s="103" t="s">
        <v>129</v>
      </c>
      <c r="B34" s="5" t="s">
        <v>13</v>
      </c>
      <c r="C34" s="5" t="s">
        <v>14</v>
      </c>
      <c r="D34" s="66">
        <v>89</v>
      </c>
      <c r="E34" s="65" t="s">
        <v>20</v>
      </c>
      <c r="F34" s="65" t="s">
        <v>32</v>
      </c>
      <c r="G34" s="65" t="s">
        <v>38</v>
      </c>
      <c r="H34" s="102"/>
      <c r="I34" s="23">
        <f>I35</f>
        <v>0.5</v>
      </c>
      <c r="J34" s="23">
        <f t="shared" si="7"/>
        <v>0.5</v>
      </c>
      <c r="K34" s="23">
        <f t="shared" si="7"/>
        <v>0.6</v>
      </c>
    </row>
    <row r="35" spans="1:12" ht="31.5" x14ac:dyDescent="0.25">
      <c r="A35" s="70" t="s">
        <v>92</v>
      </c>
      <c r="B35" s="5" t="s">
        <v>13</v>
      </c>
      <c r="C35" s="5" t="s">
        <v>14</v>
      </c>
      <c r="D35" s="66" t="s">
        <v>43</v>
      </c>
      <c r="E35" s="5" t="s">
        <v>20</v>
      </c>
      <c r="F35" s="65" t="s">
        <v>32</v>
      </c>
      <c r="G35" s="65" t="s">
        <v>38</v>
      </c>
      <c r="H35" s="102" t="s">
        <v>94</v>
      </c>
      <c r="I35" s="23">
        <f>I36</f>
        <v>0.5</v>
      </c>
      <c r="J35" s="23">
        <f t="shared" si="7"/>
        <v>0.5</v>
      </c>
      <c r="K35" s="23">
        <f t="shared" si="7"/>
        <v>0.6</v>
      </c>
    </row>
    <row r="36" spans="1:12" ht="31.5" x14ac:dyDescent="0.25">
      <c r="A36" s="70" t="s">
        <v>93</v>
      </c>
      <c r="B36" s="5" t="s">
        <v>13</v>
      </c>
      <c r="C36" s="5" t="s">
        <v>14</v>
      </c>
      <c r="D36" s="66" t="s">
        <v>43</v>
      </c>
      <c r="E36" s="65" t="s">
        <v>20</v>
      </c>
      <c r="F36" s="65" t="s">
        <v>32</v>
      </c>
      <c r="G36" s="65" t="s">
        <v>38</v>
      </c>
      <c r="H36" s="102" t="s">
        <v>95</v>
      </c>
      <c r="I36" s="23">
        <f>'Прил 2'!J39</f>
        <v>0.5</v>
      </c>
      <c r="J36" s="23">
        <f>'Прил 2'!K39</f>
        <v>0.5</v>
      </c>
      <c r="K36" s="23">
        <f>'Прил 2'!L39</f>
        <v>0.6</v>
      </c>
    </row>
    <row r="37" spans="1:12" x14ac:dyDescent="0.25">
      <c r="A37" s="84" t="s">
        <v>39</v>
      </c>
      <c r="B37" s="87" t="s">
        <v>13</v>
      </c>
      <c r="C37" s="87" t="s">
        <v>40</v>
      </c>
      <c r="D37" s="87"/>
      <c r="E37" s="75"/>
      <c r="F37" s="75"/>
      <c r="G37" s="88"/>
      <c r="H37" s="88"/>
      <c r="I37" s="104">
        <f>I38</f>
        <v>11</v>
      </c>
      <c r="J37" s="104">
        <f t="shared" ref="J37:K41" si="8">J38</f>
        <v>5</v>
      </c>
      <c r="K37" s="104">
        <f t="shared" si="8"/>
        <v>5</v>
      </c>
    </row>
    <row r="38" spans="1:12" ht="47.25" x14ac:dyDescent="0.25">
      <c r="A38" s="78" t="s">
        <v>158</v>
      </c>
      <c r="B38" s="65" t="s">
        <v>13</v>
      </c>
      <c r="C38" s="65" t="s">
        <v>40</v>
      </c>
      <c r="D38" s="66">
        <v>89</v>
      </c>
      <c r="E38" s="65"/>
      <c r="F38" s="65"/>
      <c r="G38" s="89"/>
      <c r="H38" s="89"/>
      <c r="I38" s="23">
        <f>I39</f>
        <v>11</v>
      </c>
      <c r="J38" s="23">
        <f t="shared" si="8"/>
        <v>5</v>
      </c>
      <c r="K38" s="23">
        <f t="shared" si="8"/>
        <v>5</v>
      </c>
      <c r="L38" s="19"/>
    </row>
    <row r="39" spans="1:12" s="6" customFormat="1" ht="51" customHeight="1" x14ac:dyDescent="0.25">
      <c r="A39" s="78" t="s">
        <v>159</v>
      </c>
      <c r="B39" s="65" t="s">
        <v>13</v>
      </c>
      <c r="C39" s="65" t="s">
        <v>40</v>
      </c>
      <c r="D39" s="66">
        <v>89</v>
      </c>
      <c r="E39" s="65" t="s">
        <v>20</v>
      </c>
      <c r="F39" s="65"/>
      <c r="G39" s="89"/>
      <c r="H39" s="89"/>
      <c r="I39" s="23">
        <f>I40</f>
        <v>11</v>
      </c>
      <c r="J39" s="23">
        <f t="shared" si="8"/>
        <v>5</v>
      </c>
      <c r="K39" s="23">
        <f t="shared" si="8"/>
        <v>5</v>
      </c>
      <c r="L39" s="19"/>
    </row>
    <row r="40" spans="1:12" s="6" customFormat="1" ht="36" customHeight="1" x14ac:dyDescent="0.25">
      <c r="A40" s="70" t="s">
        <v>160</v>
      </c>
      <c r="B40" s="65" t="s">
        <v>13</v>
      </c>
      <c r="C40" s="65" t="s">
        <v>40</v>
      </c>
      <c r="D40" s="66">
        <v>89</v>
      </c>
      <c r="E40" s="65" t="s">
        <v>20</v>
      </c>
      <c r="F40" s="65" t="s">
        <v>32</v>
      </c>
      <c r="G40" s="65" t="s">
        <v>41</v>
      </c>
      <c r="H40" s="89"/>
      <c r="I40" s="23">
        <f>I41</f>
        <v>11</v>
      </c>
      <c r="J40" s="23">
        <f t="shared" si="8"/>
        <v>5</v>
      </c>
      <c r="K40" s="23">
        <f t="shared" si="8"/>
        <v>5</v>
      </c>
      <c r="L40" s="14"/>
    </row>
    <row r="41" spans="1:12" s="20" customFormat="1" x14ac:dyDescent="0.25">
      <c r="A41" s="69" t="s">
        <v>100</v>
      </c>
      <c r="B41" s="65" t="s">
        <v>13</v>
      </c>
      <c r="C41" s="65" t="s">
        <v>40</v>
      </c>
      <c r="D41" s="66">
        <v>89</v>
      </c>
      <c r="E41" s="65" t="s">
        <v>20</v>
      </c>
      <c r="F41" s="65" t="s">
        <v>32</v>
      </c>
      <c r="G41" s="65" t="s">
        <v>41</v>
      </c>
      <c r="H41" s="89" t="s">
        <v>101</v>
      </c>
      <c r="I41" s="23">
        <f>I42</f>
        <v>11</v>
      </c>
      <c r="J41" s="23">
        <f t="shared" si="8"/>
        <v>5</v>
      </c>
      <c r="K41" s="23">
        <f t="shared" si="8"/>
        <v>5</v>
      </c>
      <c r="L41" s="14"/>
    </row>
    <row r="42" spans="1:12" s="6" customFormat="1" x14ac:dyDescent="0.25">
      <c r="A42" s="70" t="s">
        <v>42</v>
      </c>
      <c r="B42" s="65" t="s">
        <v>13</v>
      </c>
      <c r="C42" s="65" t="s">
        <v>40</v>
      </c>
      <c r="D42" s="65" t="s">
        <v>43</v>
      </c>
      <c r="E42" s="65" t="s">
        <v>20</v>
      </c>
      <c r="F42" s="65" t="s">
        <v>32</v>
      </c>
      <c r="G42" s="65" t="s">
        <v>41</v>
      </c>
      <c r="H42" s="89" t="s">
        <v>44</v>
      </c>
      <c r="I42" s="23">
        <f>'Прил 2'!J45</f>
        <v>11</v>
      </c>
      <c r="J42" s="23">
        <f>'Прил 2'!K45</f>
        <v>5</v>
      </c>
      <c r="K42" s="23">
        <f>'Прил 2'!L45</f>
        <v>5</v>
      </c>
      <c r="L42" s="14"/>
    </row>
    <row r="43" spans="1:12" s="6" customFormat="1" x14ac:dyDescent="0.25">
      <c r="A43" s="70" t="s">
        <v>187</v>
      </c>
      <c r="B43" s="203" t="s">
        <v>13</v>
      </c>
      <c r="C43" s="87" t="s">
        <v>28</v>
      </c>
      <c r="D43" s="89"/>
      <c r="E43" s="65"/>
      <c r="F43" s="65"/>
      <c r="G43" s="65"/>
      <c r="H43" s="83"/>
      <c r="I43" s="104">
        <f>I48</f>
        <v>0.5</v>
      </c>
      <c r="J43" s="104">
        <f t="shared" ref="J43:K43" si="9">J48</f>
        <v>0</v>
      </c>
      <c r="K43" s="104">
        <f t="shared" si="9"/>
        <v>0</v>
      </c>
      <c r="L43" s="14"/>
    </row>
    <row r="44" spans="1:12" s="6" customFormat="1" ht="47.25" hidden="1" x14ac:dyDescent="0.25">
      <c r="A44" s="70" t="s">
        <v>196</v>
      </c>
      <c r="B44" s="65" t="s">
        <v>13</v>
      </c>
      <c r="C44" s="65" t="s">
        <v>28</v>
      </c>
      <c r="D44" s="89" t="s">
        <v>40</v>
      </c>
      <c r="E44" s="65"/>
      <c r="F44" s="65"/>
      <c r="G44" s="65"/>
      <c r="H44" s="83"/>
      <c r="I44" s="23" t="e">
        <f>I45</f>
        <v>#REF!</v>
      </c>
      <c r="J44" s="23" t="e">
        <f t="shared" ref="J44:K46" si="10">J45</f>
        <v>#REF!</v>
      </c>
      <c r="K44" s="23" t="e">
        <f t="shared" si="10"/>
        <v>#REF!</v>
      </c>
      <c r="L44" s="14"/>
    </row>
    <row r="45" spans="1:12" s="6" customFormat="1" hidden="1" x14ac:dyDescent="0.25">
      <c r="A45" s="70" t="s">
        <v>194</v>
      </c>
      <c r="B45" s="65" t="s">
        <v>13</v>
      </c>
      <c r="C45" s="65" t="s">
        <v>28</v>
      </c>
      <c r="D45" s="89" t="s">
        <v>40</v>
      </c>
      <c r="E45" s="65" t="s">
        <v>166</v>
      </c>
      <c r="F45" s="65" t="s">
        <v>32</v>
      </c>
      <c r="G45" s="65" t="s">
        <v>195</v>
      </c>
      <c r="H45" s="83"/>
      <c r="I45" s="23" t="e">
        <f>I46</f>
        <v>#REF!</v>
      </c>
      <c r="J45" s="23" t="e">
        <f t="shared" si="10"/>
        <v>#REF!</v>
      </c>
      <c r="K45" s="23" t="e">
        <f t="shared" si="10"/>
        <v>#REF!</v>
      </c>
      <c r="L45" s="14"/>
    </row>
    <row r="46" spans="1:12" s="6" customFormat="1" ht="31.5" hidden="1" x14ac:dyDescent="0.25">
      <c r="A46" s="70" t="s">
        <v>92</v>
      </c>
      <c r="B46" s="65" t="s">
        <v>13</v>
      </c>
      <c r="C46" s="65" t="s">
        <v>28</v>
      </c>
      <c r="D46" s="89" t="s">
        <v>40</v>
      </c>
      <c r="E46" s="65" t="s">
        <v>166</v>
      </c>
      <c r="F46" s="65" t="s">
        <v>32</v>
      </c>
      <c r="G46" s="65" t="s">
        <v>195</v>
      </c>
      <c r="H46" s="83" t="s">
        <v>94</v>
      </c>
      <c r="I46" s="23" t="e">
        <f>I47</f>
        <v>#REF!</v>
      </c>
      <c r="J46" s="23" t="e">
        <f t="shared" si="10"/>
        <v>#REF!</v>
      </c>
      <c r="K46" s="23" t="e">
        <f t="shared" si="10"/>
        <v>#REF!</v>
      </c>
      <c r="L46" s="14"/>
    </row>
    <row r="47" spans="1:12" s="6" customFormat="1" ht="31.5" hidden="1" x14ac:dyDescent="0.25">
      <c r="A47" s="70" t="s">
        <v>93</v>
      </c>
      <c r="B47" s="65" t="s">
        <v>13</v>
      </c>
      <c r="C47" s="65" t="s">
        <v>28</v>
      </c>
      <c r="D47" s="89" t="s">
        <v>40</v>
      </c>
      <c r="E47" s="65" t="s">
        <v>166</v>
      </c>
      <c r="F47" s="65" t="s">
        <v>32</v>
      </c>
      <c r="G47" s="65" t="s">
        <v>195</v>
      </c>
      <c r="H47" s="83" t="s">
        <v>95</v>
      </c>
      <c r="I47" s="23" t="e">
        <f>'Прил 2'!#REF!</f>
        <v>#REF!</v>
      </c>
      <c r="J47" s="23" t="e">
        <f>'Прил 2'!#REF!</f>
        <v>#REF!</v>
      </c>
      <c r="K47" s="23" t="e">
        <f>'Прил 2'!#REF!</f>
        <v>#REF!</v>
      </c>
      <c r="L47" s="14"/>
    </row>
    <row r="48" spans="1:12" s="6" customFormat="1" ht="47.25" x14ac:dyDescent="0.25">
      <c r="A48" s="70" t="s">
        <v>219</v>
      </c>
      <c r="B48" s="5" t="s">
        <v>13</v>
      </c>
      <c r="C48" s="5" t="s">
        <v>28</v>
      </c>
      <c r="D48" s="5" t="s">
        <v>189</v>
      </c>
      <c r="E48" s="65"/>
      <c r="F48" s="65"/>
      <c r="G48" s="65"/>
      <c r="H48" s="83"/>
      <c r="I48" s="23">
        <f>I49</f>
        <v>0.5</v>
      </c>
      <c r="J48" s="23">
        <f t="shared" ref="J48:K50" si="11">J49</f>
        <v>0</v>
      </c>
      <c r="K48" s="23">
        <f t="shared" si="11"/>
        <v>0</v>
      </c>
      <c r="L48" s="14"/>
    </row>
    <row r="49" spans="1:12" s="6" customFormat="1" ht="31.5" x14ac:dyDescent="0.25">
      <c r="A49" s="70" t="s">
        <v>190</v>
      </c>
      <c r="B49" s="5" t="s">
        <v>13</v>
      </c>
      <c r="C49" s="5" t="s">
        <v>28</v>
      </c>
      <c r="D49" s="5" t="s">
        <v>189</v>
      </c>
      <c r="E49" s="65" t="s">
        <v>166</v>
      </c>
      <c r="F49" s="65" t="s">
        <v>166</v>
      </c>
      <c r="G49" s="65" t="s">
        <v>191</v>
      </c>
      <c r="H49" s="83"/>
      <c r="I49" s="23">
        <f>I50</f>
        <v>0.5</v>
      </c>
      <c r="J49" s="23">
        <f t="shared" si="11"/>
        <v>0</v>
      </c>
      <c r="K49" s="23">
        <f t="shared" si="11"/>
        <v>0</v>
      </c>
      <c r="L49" s="14"/>
    </row>
    <row r="50" spans="1:12" s="6" customFormat="1" ht="31.5" x14ac:dyDescent="0.25">
      <c r="A50" s="70" t="s">
        <v>92</v>
      </c>
      <c r="B50" s="5" t="s">
        <v>13</v>
      </c>
      <c r="C50" s="5" t="s">
        <v>28</v>
      </c>
      <c r="D50" s="5" t="s">
        <v>189</v>
      </c>
      <c r="E50" s="5" t="s">
        <v>166</v>
      </c>
      <c r="F50" s="5" t="s">
        <v>32</v>
      </c>
      <c r="G50" s="5" t="s">
        <v>191</v>
      </c>
      <c r="H50" s="5" t="s">
        <v>94</v>
      </c>
      <c r="I50" s="23">
        <f>I51</f>
        <v>0.5</v>
      </c>
      <c r="J50" s="23">
        <f t="shared" si="11"/>
        <v>0</v>
      </c>
      <c r="K50" s="23">
        <f t="shared" si="11"/>
        <v>0</v>
      </c>
      <c r="L50" s="14"/>
    </row>
    <row r="51" spans="1:12" s="6" customFormat="1" ht="33" customHeight="1" x14ac:dyDescent="0.25">
      <c r="A51" s="70" t="s">
        <v>93</v>
      </c>
      <c r="B51" s="5" t="s">
        <v>13</v>
      </c>
      <c r="C51" s="5" t="s">
        <v>28</v>
      </c>
      <c r="D51" s="5" t="s">
        <v>189</v>
      </c>
      <c r="E51" s="5" t="s">
        <v>166</v>
      </c>
      <c r="F51" s="5" t="s">
        <v>32</v>
      </c>
      <c r="G51" s="5" t="s">
        <v>191</v>
      </c>
      <c r="H51" s="5" t="s">
        <v>95</v>
      </c>
      <c r="I51" s="23">
        <f>'Прил 2'!J50</f>
        <v>0.5</v>
      </c>
      <c r="J51" s="23">
        <f>'Прил 2'!K50</f>
        <v>0</v>
      </c>
      <c r="K51" s="23">
        <f>'Прил 2'!L50</f>
        <v>0</v>
      </c>
      <c r="L51" s="14"/>
    </row>
    <row r="52" spans="1:12" ht="19.5" customHeight="1" x14ac:dyDescent="0.25">
      <c r="A52" s="84" t="s">
        <v>45</v>
      </c>
      <c r="B52" s="87" t="s">
        <v>24</v>
      </c>
      <c r="C52" s="87"/>
      <c r="D52" s="88"/>
      <c r="E52" s="87"/>
      <c r="F52" s="87"/>
      <c r="G52" s="87"/>
      <c r="H52" s="86"/>
      <c r="I52" s="77">
        <f>I53</f>
        <v>217.4</v>
      </c>
      <c r="J52" s="77">
        <f t="shared" ref="J52:K55" si="12">J53</f>
        <v>243.8</v>
      </c>
      <c r="K52" s="77">
        <f t="shared" si="12"/>
        <v>311.2</v>
      </c>
    </row>
    <row r="53" spans="1:12" ht="26.25" customHeight="1" x14ac:dyDescent="0.25">
      <c r="A53" s="73" t="s">
        <v>46</v>
      </c>
      <c r="B53" s="106" t="s">
        <v>24</v>
      </c>
      <c r="C53" s="106" t="s">
        <v>25</v>
      </c>
      <c r="D53" s="79"/>
      <c r="E53" s="74"/>
      <c r="F53" s="74"/>
      <c r="G53" s="74"/>
      <c r="H53" s="80"/>
      <c r="I53" s="77">
        <f>I54</f>
        <v>217.4</v>
      </c>
      <c r="J53" s="77">
        <f t="shared" si="12"/>
        <v>243.8</v>
      </c>
      <c r="K53" s="77">
        <f t="shared" si="12"/>
        <v>311.2</v>
      </c>
    </row>
    <row r="54" spans="1:12" ht="55.5" customHeight="1" x14ac:dyDescent="0.25">
      <c r="A54" s="78" t="s">
        <v>158</v>
      </c>
      <c r="B54" s="101" t="s">
        <v>24</v>
      </c>
      <c r="C54" s="101" t="s">
        <v>25</v>
      </c>
      <c r="D54" s="5">
        <v>89</v>
      </c>
      <c r="E54" s="5"/>
      <c r="F54" s="5"/>
      <c r="G54" s="5"/>
      <c r="H54" s="64"/>
      <c r="I54" s="25">
        <f>I55</f>
        <v>217.4</v>
      </c>
      <c r="J54" s="25">
        <f t="shared" si="12"/>
        <v>243.8</v>
      </c>
      <c r="K54" s="25">
        <f t="shared" si="12"/>
        <v>311.2</v>
      </c>
      <c r="L54" s="19"/>
    </row>
    <row r="55" spans="1:12" ht="51" customHeight="1" x14ac:dyDescent="0.25">
      <c r="A55" s="78" t="s">
        <v>159</v>
      </c>
      <c r="B55" s="101" t="s">
        <v>24</v>
      </c>
      <c r="C55" s="101" t="s">
        <v>25</v>
      </c>
      <c r="D55" s="5">
        <v>89</v>
      </c>
      <c r="E55" s="5">
        <v>1</v>
      </c>
      <c r="F55" s="5"/>
      <c r="G55" s="5"/>
      <c r="H55" s="64"/>
      <c r="I55" s="25">
        <f>I56</f>
        <v>217.4</v>
      </c>
      <c r="J55" s="25">
        <f t="shared" si="12"/>
        <v>243.8</v>
      </c>
      <c r="K55" s="25">
        <f t="shared" si="12"/>
        <v>311.2</v>
      </c>
      <c r="L55" s="19"/>
    </row>
    <row r="56" spans="1:12" ht="52.5" customHeight="1" x14ac:dyDescent="0.25">
      <c r="A56" s="107" t="s">
        <v>165</v>
      </c>
      <c r="B56" s="101" t="s">
        <v>24</v>
      </c>
      <c r="C56" s="101" t="s">
        <v>25</v>
      </c>
      <c r="D56" s="108">
        <v>89</v>
      </c>
      <c r="E56" s="5">
        <v>1</v>
      </c>
      <c r="F56" s="5" t="s">
        <v>32</v>
      </c>
      <c r="G56" s="5">
        <v>51180</v>
      </c>
      <c r="H56" s="64"/>
      <c r="I56" s="25">
        <f>I57+I59</f>
        <v>217.4</v>
      </c>
      <c r="J56" s="25">
        <f>J57+J59</f>
        <v>243.8</v>
      </c>
      <c r="K56" s="25">
        <f>K57+K59</f>
        <v>311.2</v>
      </c>
    </row>
    <row r="57" spans="1:12" ht="48" customHeight="1" x14ac:dyDescent="0.25">
      <c r="A57" s="99" t="s">
        <v>96</v>
      </c>
      <c r="B57" s="101" t="s">
        <v>24</v>
      </c>
      <c r="C57" s="101" t="s">
        <v>25</v>
      </c>
      <c r="D57" s="108">
        <v>89</v>
      </c>
      <c r="E57" s="5">
        <v>1</v>
      </c>
      <c r="F57" s="5" t="s">
        <v>32</v>
      </c>
      <c r="G57" s="5" t="s">
        <v>47</v>
      </c>
      <c r="H57" s="64" t="s">
        <v>98</v>
      </c>
      <c r="I57" s="25">
        <f>I58</f>
        <v>205.4</v>
      </c>
      <c r="J57" s="25">
        <f>J58</f>
        <v>231.8</v>
      </c>
      <c r="K57" s="25">
        <f>K58</f>
        <v>299.2</v>
      </c>
    </row>
    <row r="58" spans="1:12" ht="36.75" customHeight="1" x14ac:dyDescent="0.25">
      <c r="A58" s="99" t="s">
        <v>97</v>
      </c>
      <c r="B58" s="101" t="s">
        <v>24</v>
      </c>
      <c r="C58" s="101" t="s">
        <v>25</v>
      </c>
      <c r="D58" s="108">
        <v>89</v>
      </c>
      <c r="E58" s="5">
        <v>1</v>
      </c>
      <c r="F58" s="5" t="s">
        <v>32</v>
      </c>
      <c r="G58" s="5" t="s">
        <v>47</v>
      </c>
      <c r="H58" s="64" t="s">
        <v>99</v>
      </c>
      <c r="I58" s="25">
        <f>'Прил 2'!J57</f>
        <v>205.4</v>
      </c>
      <c r="J58" s="25">
        <f>'Прил 2'!K57</f>
        <v>231.8</v>
      </c>
      <c r="K58" s="25">
        <f>'Прил 2'!L57</f>
        <v>299.2</v>
      </c>
    </row>
    <row r="59" spans="1:12" ht="39" customHeight="1" x14ac:dyDescent="0.25">
      <c r="A59" s="70" t="s">
        <v>92</v>
      </c>
      <c r="B59" s="101" t="s">
        <v>24</v>
      </c>
      <c r="C59" s="101" t="s">
        <v>25</v>
      </c>
      <c r="D59" s="108">
        <v>89</v>
      </c>
      <c r="E59" s="5">
        <v>1</v>
      </c>
      <c r="F59" s="5" t="s">
        <v>32</v>
      </c>
      <c r="G59" s="5">
        <v>51180</v>
      </c>
      <c r="H59" s="64" t="s">
        <v>94</v>
      </c>
      <c r="I59" s="25">
        <f t="shared" ref="I59:K59" si="13">I60</f>
        <v>12</v>
      </c>
      <c r="J59" s="25">
        <f t="shared" si="13"/>
        <v>12</v>
      </c>
      <c r="K59" s="25">
        <f t="shared" si="13"/>
        <v>12</v>
      </c>
    </row>
    <row r="60" spans="1:12" ht="30" customHeight="1" x14ac:dyDescent="0.25">
      <c r="A60" s="70" t="s">
        <v>93</v>
      </c>
      <c r="B60" s="101" t="s">
        <v>24</v>
      </c>
      <c r="C60" s="101" t="s">
        <v>25</v>
      </c>
      <c r="D60" s="108">
        <v>89</v>
      </c>
      <c r="E60" s="5">
        <v>1</v>
      </c>
      <c r="F60" s="5" t="s">
        <v>32</v>
      </c>
      <c r="G60" s="5">
        <v>51180</v>
      </c>
      <c r="H60" s="64" t="s">
        <v>95</v>
      </c>
      <c r="I60" s="25">
        <f>'Прил 2'!J59</f>
        <v>12</v>
      </c>
      <c r="J60" s="25">
        <f>'Прил 2'!K59</f>
        <v>12</v>
      </c>
      <c r="K60" s="25">
        <f>'Прил 2'!L59</f>
        <v>12</v>
      </c>
    </row>
    <row r="61" spans="1:12" ht="22.5" customHeight="1" x14ac:dyDescent="0.25">
      <c r="A61" s="84" t="s">
        <v>224</v>
      </c>
      <c r="B61" s="106" t="s">
        <v>25</v>
      </c>
      <c r="C61" s="101"/>
      <c r="D61" s="108"/>
      <c r="E61" s="5"/>
      <c r="F61" s="5"/>
      <c r="G61" s="5"/>
      <c r="H61" s="64"/>
      <c r="I61" s="77">
        <f>I62</f>
        <v>0.5</v>
      </c>
      <c r="J61" s="77">
        <f t="shared" ref="J61:K65" si="14">J62</f>
        <v>0.5</v>
      </c>
      <c r="K61" s="77">
        <f t="shared" si="14"/>
        <v>0</v>
      </c>
    </row>
    <row r="62" spans="1:12" ht="30.75" customHeight="1" x14ac:dyDescent="0.25">
      <c r="A62" s="84" t="s">
        <v>220</v>
      </c>
      <c r="B62" s="106" t="s">
        <v>25</v>
      </c>
      <c r="C62" s="106" t="s">
        <v>193</v>
      </c>
      <c r="D62" s="243"/>
      <c r="E62" s="74"/>
      <c r="F62" s="74"/>
      <c r="G62" s="74"/>
      <c r="H62" s="64"/>
      <c r="I62" s="77">
        <f>I63</f>
        <v>0.5</v>
      </c>
      <c r="J62" s="77">
        <f t="shared" si="14"/>
        <v>0.5</v>
      </c>
      <c r="K62" s="77">
        <f t="shared" si="14"/>
        <v>0</v>
      </c>
    </row>
    <row r="63" spans="1:12" ht="30.75" customHeight="1" x14ac:dyDescent="0.25">
      <c r="A63" s="244" t="s">
        <v>225</v>
      </c>
      <c r="B63" s="101" t="s">
        <v>25</v>
      </c>
      <c r="C63" s="101" t="s">
        <v>193</v>
      </c>
      <c r="D63" s="108" t="s">
        <v>221</v>
      </c>
      <c r="E63" s="5"/>
      <c r="F63" s="5"/>
      <c r="G63" s="5"/>
      <c r="H63" s="64"/>
      <c r="I63" s="25">
        <f>I64</f>
        <v>0.5</v>
      </c>
      <c r="J63" s="25">
        <f t="shared" si="14"/>
        <v>0.5</v>
      </c>
      <c r="K63" s="25">
        <f t="shared" si="14"/>
        <v>0</v>
      </c>
    </row>
    <row r="64" spans="1:12" ht="30.75" customHeight="1" x14ac:dyDescent="0.25">
      <c r="A64" s="244" t="s">
        <v>222</v>
      </c>
      <c r="B64" s="101" t="s">
        <v>25</v>
      </c>
      <c r="C64" s="101" t="s">
        <v>193</v>
      </c>
      <c r="D64" s="108" t="s">
        <v>221</v>
      </c>
      <c r="E64" s="5" t="s">
        <v>166</v>
      </c>
      <c r="F64" s="5" t="s">
        <v>32</v>
      </c>
      <c r="G64" s="5" t="s">
        <v>223</v>
      </c>
      <c r="H64" s="64"/>
      <c r="I64" s="25">
        <f>I65</f>
        <v>0.5</v>
      </c>
      <c r="J64" s="25">
        <f t="shared" si="14"/>
        <v>0.5</v>
      </c>
      <c r="K64" s="25">
        <f t="shared" si="14"/>
        <v>0</v>
      </c>
    </row>
    <row r="65" spans="1:12" ht="30.75" customHeight="1" x14ac:dyDescent="0.25">
      <c r="A65" s="70" t="s">
        <v>92</v>
      </c>
      <c r="B65" s="101" t="s">
        <v>25</v>
      </c>
      <c r="C65" s="101" t="s">
        <v>193</v>
      </c>
      <c r="D65" s="108" t="s">
        <v>221</v>
      </c>
      <c r="E65" s="5" t="s">
        <v>166</v>
      </c>
      <c r="F65" s="5" t="s">
        <v>32</v>
      </c>
      <c r="G65" s="5" t="s">
        <v>223</v>
      </c>
      <c r="H65" s="64" t="s">
        <v>94</v>
      </c>
      <c r="I65" s="25">
        <f>I66</f>
        <v>0.5</v>
      </c>
      <c r="J65" s="25">
        <f t="shared" si="14"/>
        <v>0.5</v>
      </c>
      <c r="K65" s="25">
        <f t="shared" si="14"/>
        <v>0</v>
      </c>
    </row>
    <row r="66" spans="1:12" ht="30.75" customHeight="1" x14ac:dyDescent="0.25">
      <c r="A66" s="70" t="s">
        <v>93</v>
      </c>
      <c r="B66" s="101" t="s">
        <v>25</v>
      </c>
      <c r="C66" s="101" t="s">
        <v>193</v>
      </c>
      <c r="D66" s="108" t="s">
        <v>221</v>
      </c>
      <c r="E66" s="5" t="s">
        <v>166</v>
      </c>
      <c r="F66" s="5" t="s">
        <v>32</v>
      </c>
      <c r="G66" s="5" t="s">
        <v>223</v>
      </c>
      <c r="H66" s="64" t="s">
        <v>95</v>
      </c>
      <c r="I66" s="25">
        <f>'Прил 2'!J65</f>
        <v>0.5</v>
      </c>
      <c r="J66" s="25">
        <f>'Прил 2'!K65</f>
        <v>0.5</v>
      </c>
      <c r="K66" s="25">
        <f>'Прил 2'!L65</f>
        <v>0</v>
      </c>
    </row>
    <row r="67" spans="1:12" x14ac:dyDescent="0.25">
      <c r="A67" s="73" t="s">
        <v>48</v>
      </c>
      <c r="B67" s="106" t="s">
        <v>14</v>
      </c>
      <c r="C67" s="106"/>
      <c r="D67" s="74"/>
      <c r="E67" s="74"/>
      <c r="F67" s="74"/>
      <c r="G67" s="74"/>
      <c r="H67" s="74"/>
      <c r="I67" s="77">
        <f>I68</f>
        <v>571.89254000000005</v>
      </c>
      <c r="J67" s="77">
        <f t="shared" ref="J67:K68" si="15">J68</f>
        <v>545.70000000000005</v>
      </c>
      <c r="K67" s="77">
        <f t="shared" si="15"/>
        <v>553.4</v>
      </c>
    </row>
    <row r="68" spans="1:12" x14ac:dyDescent="0.25">
      <c r="A68" s="73" t="s">
        <v>49</v>
      </c>
      <c r="B68" s="74" t="s">
        <v>14</v>
      </c>
      <c r="C68" s="74" t="s">
        <v>26</v>
      </c>
      <c r="D68" s="109"/>
      <c r="E68" s="109"/>
      <c r="F68" s="109"/>
      <c r="G68" s="109"/>
      <c r="H68" s="74"/>
      <c r="I68" s="77">
        <f>I69</f>
        <v>571.89254000000005</v>
      </c>
      <c r="J68" s="77">
        <f t="shared" si="15"/>
        <v>545.70000000000005</v>
      </c>
      <c r="K68" s="77">
        <f t="shared" si="15"/>
        <v>553.4</v>
      </c>
    </row>
    <row r="69" spans="1:12" ht="47.25" x14ac:dyDescent="0.25">
      <c r="A69" s="111" t="s">
        <v>230</v>
      </c>
      <c r="B69" s="65" t="s">
        <v>14</v>
      </c>
      <c r="C69" s="65" t="s">
        <v>26</v>
      </c>
      <c r="D69" s="65" t="s">
        <v>28</v>
      </c>
      <c r="E69" s="65"/>
      <c r="F69" s="65"/>
      <c r="G69" s="65"/>
      <c r="H69" s="5"/>
      <c r="I69" s="25">
        <f>I70</f>
        <v>571.89254000000005</v>
      </c>
      <c r="J69" s="25">
        <f t="shared" ref="I69:K71" si="16">J70</f>
        <v>545.70000000000005</v>
      </c>
      <c r="K69" s="25">
        <f t="shared" si="16"/>
        <v>553.4</v>
      </c>
      <c r="L69" s="21"/>
    </row>
    <row r="70" spans="1:12" ht="179.25" customHeight="1" x14ac:dyDescent="0.25">
      <c r="A70" s="132" t="s">
        <v>202</v>
      </c>
      <c r="B70" s="65" t="s">
        <v>14</v>
      </c>
      <c r="C70" s="65" t="s">
        <v>26</v>
      </c>
      <c r="D70" s="65" t="s">
        <v>28</v>
      </c>
      <c r="E70" s="65" t="s">
        <v>166</v>
      </c>
      <c r="F70" s="65" t="s">
        <v>13</v>
      </c>
      <c r="G70" s="233" t="s">
        <v>205</v>
      </c>
      <c r="H70" s="5"/>
      <c r="I70" s="25">
        <f t="shared" si="16"/>
        <v>571.89254000000005</v>
      </c>
      <c r="J70" s="25">
        <f t="shared" si="16"/>
        <v>545.70000000000005</v>
      </c>
      <c r="K70" s="25">
        <f t="shared" si="16"/>
        <v>553.4</v>
      </c>
      <c r="L70" s="21"/>
    </row>
    <row r="71" spans="1:12" ht="31.5" x14ac:dyDescent="0.25">
      <c r="A71" s="70" t="s">
        <v>92</v>
      </c>
      <c r="B71" s="65" t="s">
        <v>14</v>
      </c>
      <c r="C71" s="65" t="s">
        <v>26</v>
      </c>
      <c r="D71" s="65" t="s">
        <v>28</v>
      </c>
      <c r="E71" s="65" t="s">
        <v>166</v>
      </c>
      <c r="F71" s="65" t="s">
        <v>13</v>
      </c>
      <c r="G71" s="233" t="s">
        <v>205</v>
      </c>
      <c r="H71" s="5" t="s">
        <v>94</v>
      </c>
      <c r="I71" s="25">
        <f t="shared" si="16"/>
        <v>571.89254000000005</v>
      </c>
      <c r="J71" s="25">
        <f t="shared" si="16"/>
        <v>545.70000000000005</v>
      </c>
      <c r="K71" s="25">
        <f t="shared" si="16"/>
        <v>553.4</v>
      </c>
    </row>
    <row r="72" spans="1:12" ht="31.5" x14ac:dyDescent="0.25">
      <c r="A72" s="70" t="s">
        <v>93</v>
      </c>
      <c r="B72" s="65" t="s">
        <v>14</v>
      </c>
      <c r="C72" s="65" t="s">
        <v>26</v>
      </c>
      <c r="D72" s="65" t="s">
        <v>28</v>
      </c>
      <c r="E72" s="65" t="s">
        <v>166</v>
      </c>
      <c r="F72" s="65" t="s">
        <v>13</v>
      </c>
      <c r="G72" s="233" t="s">
        <v>205</v>
      </c>
      <c r="H72" s="5" t="s">
        <v>95</v>
      </c>
      <c r="I72" s="25">
        <f>'Прил 2'!J71</f>
        <v>571.89254000000005</v>
      </c>
      <c r="J72" s="25">
        <f>'Прил 2'!K71</f>
        <v>545.70000000000005</v>
      </c>
      <c r="K72" s="25">
        <f>'Прил 2'!L71</f>
        <v>553.4</v>
      </c>
    </row>
    <row r="73" spans="1:12" x14ac:dyDescent="0.25">
      <c r="A73" s="73" t="s">
        <v>17</v>
      </c>
      <c r="B73" s="74" t="s">
        <v>16</v>
      </c>
      <c r="C73" s="74"/>
      <c r="D73" s="74"/>
      <c r="E73" s="74"/>
      <c r="F73" s="74"/>
      <c r="G73" s="24"/>
      <c r="H73" s="24"/>
      <c r="I73" s="77">
        <f>I80+I74</f>
        <v>80</v>
      </c>
      <c r="J73" s="77">
        <f t="shared" ref="J73:K73" si="17">J80+J74</f>
        <v>30</v>
      </c>
      <c r="K73" s="77">
        <f t="shared" si="17"/>
        <v>30</v>
      </c>
    </row>
    <row r="74" spans="1:12" x14ac:dyDescent="0.25">
      <c r="A74" s="73" t="s">
        <v>50</v>
      </c>
      <c r="B74" s="74" t="s">
        <v>16</v>
      </c>
      <c r="C74" s="74" t="s">
        <v>24</v>
      </c>
      <c r="D74" s="74"/>
      <c r="E74" s="74"/>
      <c r="F74" s="74"/>
      <c r="G74" s="76"/>
      <c r="H74" s="76"/>
      <c r="I74" s="77">
        <f>I75</f>
        <v>50</v>
      </c>
      <c r="J74" s="77">
        <f t="shared" ref="J74:K78" si="18">J75</f>
        <v>0</v>
      </c>
      <c r="K74" s="77">
        <f t="shared" si="18"/>
        <v>0</v>
      </c>
    </row>
    <row r="75" spans="1:12" ht="47.25" x14ac:dyDescent="0.25">
      <c r="A75" s="78" t="s">
        <v>158</v>
      </c>
      <c r="B75" s="5" t="s">
        <v>16</v>
      </c>
      <c r="C75" s="5" t="s">
        <v>24</v>
      </c>
      <c r="D75" s="5" t="s">
        <v>43</v>
      </c>
      <c r="E75" s="74"/>
      <c r="F75" s="74"/>
      <c r="G75" s="76"/>
      <c r="H75" s="76"/>
      <c r="I75" s="77">
        <f>I76</f>
        <v>50</v>
      </c>
      <c r="J75" s="77">
        <f t="shared" si="18"/>
        <v>0</v>
      </c>
      <c r="K75" s="77">
        <f t="shared" si="18"/>
        <v>0</v>
      </c>
    </row>
    <row r="76" spans="1:12" ht="63" x14ac:dyDescent="0.25">
      <c r="A76" s="78" t="s">
        <v>159</v>
      </c>
      <c r="B76" s="5" t="s">
        <v>16</v>
      </c>
      <c r="C76" s="5" t="s">
        <v>24</v>
      </c>
      <c r="D76" s="5" t="s">
        <v>43</v>
      </c>
      <c r="E76" s="5" t="s">
        <v>20</v>
      </c>
      <c r="F76" s="5"/>
      <c r="G76" s="24"/>
      <c r="H76" s="24"/>
      <c r="I76" s="77">
        <f>I77</f>
        <v>50</v>
      </c>
      <c r="J76" s="77">
        <f t="shared" si="18"/>
        <v>0</v>
      </c>
      <c r="K76" s="77">
        <f t="shared" si="18"/>
        <v>0</v>
      </c>
    </row>
    <row r="77" spans="1:12" ht="63" x14ac:dyDescent="0.25">
      <c r="A77" s="105" t="s">
        <v>234</v>
      </c>
      <c r="B77" s="5" t="s">
        <v>16</v>
      </c>
      <c r="C77" s="5" t="s">
        <v>24</v>
      </c>
      <c r="D77" s="5">
        <v>89</v>
      </c>
      <c r="E77" s="5">
        <v>1</v>
      </c>
      <c r="F77" s="5" t="s">
        <v>32</v>
      </c>
      <c r="G77" s="5" t="s">
        <v>235</v>
      </c>
      <c r="H77" s="64"/>
      <c r="I77" s="77">
        <f>I78</f>
        <v>50</v>
      </c>
      <c r="J77" s="77">
        <f t="shared" si="18"/>
        <v>0</v>
      </c>
      <c r="K77" s="77">
        <f t="shared" si="18"/>
        <v>0</v>
      </c>
    </row>
    <row r="78" spans="1:12" ht="31.5" x14ac:dyDescent="0.25">
      <c r="A78" s="70" t="s">
        <v>92</v>
      </c>
      <c r="B78" s="5" t="s">
        <v>16</v>
      </c>
      <c r="C78" s="5" t="s">
        <v>24</v>
      </c>
      <c r="D78" s="5">
        <v>89</v>
      </c>
      <c r="E78" s="5">
        <v>1</v>
      </c>
      <c r="F78" s="5" t="s">
        <v>32</v>
      </c>
      <c r="G78" s="5" t="s">
        <v>235</v>
      </c>
      <c r="H78" s="64" t="s">
        <v>94</v>
      </c>
      <c r="I78" s="77">
        <f>I79</f>
        <v>50</v>
      </c>
      <c r="J78" s="77">
        <f t="shared" si="18"/>
        <v>0</v>
      </c>
      <c r="K78" s="77">
        <f t="shared" si="18"/>
        <v>0</v>
      </c>
    </row>
    <row r="79" spans="1:12" ht="31.5" x14ac:dyDescent="0.25">
      <c r="A79" s="70" t="s">
        <v>93</v>
      </c>
      <c r="B79" s="5" t="s">
        <v>16</v>
      </c>
      <c r="C79" s="5" t="s">
        <v>24</v>
      </c>
      <c r="D79" s="5">
        <v>89</v>
      </c>
      <c r="E79" s="5">
        <v>1</v>
      </c>
      <c r="F79" s="5" t="s">
        <v>32</v>
      </c>
      <c r="G79" s="5" t="s">
        <v>235</v>
      </c>
      <c r="H79" s="64" t="s">
        <v>95</v>
      </c>
      <c r="I79" s="77">
        <f>'Прил 2'!J78</f>
        <v>50</v>
      </c>
      <c r="J79" s="77">
        <f>'Прил 2'!K78</f>
        <v>0</v>
      </c>
      <c r="K79" s="77">
        <f>'Прил 2'!L78</f>
        <v>0</v>
      </c>
    </row>
    <row r="80" spans="1:12" x14ac:dyDescent="0.25">
      <c r="A80" s="73" t="s">
        <v>51</v>
      </c>
      <c r="B80" s="74" t="s">
        <v>16</v>
      </c>
      <c r="C80" s="74" t="s">
        <v>25</v>
      </c>
      <c r="D80" s="74"/>
      <c r="E80" s="74"/>
      <c r="F80" s="75"/>
      <c r="G80" s="76"/>
      <c r="H80" s="76"/>
      <c r="I80" s="77">
        <f>I81</f>
        <v>30</v>
      </c>
      <c r="J80" s="77">
        <f t="shared" ref="J80:K80" si="19">J81</f>
        <v>30</v>
      </c>
      <c r="K80" s="77">
        <f t="shared" si="19"/>
        <v>30</v>
      </c>
    </row>
    <row r="81" spans="1:12" ht="31.5" x14ac:dyDescent="0.25">
      <c r="A81" s="105" t="s">
        <v>227</v>
      </c>
      <c r="B81" s="5" t="s">
        <v>16</v>
      </c>
      <c r="C81" s="5" t="s">
        <v>25</v>
      </c>
      <c r="D81" s="5" t="s">
        <v>226</v>
      </c>
      <c r="E81" s="65" t="s">
        <v>166</v>
      </c>
      <c r="F81" s="65"/>
      <c r="G81" s="24"/>
      <c r="H81" s="24"/>
      <c r="I81" s="25">
        <f>I82+I86</f>
        <v>30</v>
      </c>
      <c r="J81" s="25">
        <f t="shared" ref="J81:K81" si="20">J82+J86</f>
        <v>30</v>
      </c>
      <c r="K81" s="25">
        <f t="shared" si="20"/>
        <v>30</v>
      </c>
    </row>
    <row r="82" spans="1:12" ht="47.25" x14ac:dyDescent="0.25">
      <c r="A82" s="105" t="s">
        <v>228</v>
      </c>
      <c r="B82" s="5" t="s">
        <v>16</v>
      </c>
      <c r="C82" s="5" t="s">
        <v>25</v>
      </c>
      <c r="D82" s="5" t="s">
        <v>226</v>
      </c>
      <c r="E82" s="65" t="s">
        <v>166</v>
      </c>
      <c r="F82" s="65" t="s">
        <v>13</v>
      </c>
      <c r="G82" s="24"/>
      <c r="H82" s="24"/>
      <c r="I82" s="25">
        <f>I83</f>
        <v>10</v>
      </c>
      <c r="J82" s="25">
        <f t="shared" ref="J82:K83" si="21">J83</f>
        <v>10</v>
      </c>
      <c r="K82" s="25">
        <f t="shared" si="21"/>
        <v>10</v>
      </c>
    </row>
    <row r="83" spans="1:12" ht="18" customHeight="1" x14ac:dyDescent="0.25">
      <c r="A83" s="70" t="s">
        <v>52</v>
      </c>
      <c r="B83" s="5" t="s">
        <v>16</v>
      </c>
      <c r="C83" s="5" t="s">
        <v>25</v>
      </c>
      <c r="D83" s="5" t="s">
        <v>226</v>
      </c>
      <c r="E83" s="65" t="s">
        <v>166</v>
      </c>
      <c r="F83" s="65" t="s">
        <v>13</v>
      </c>
      <c r="G83" s="72">
        <v>43010</v>
      </c>
      <c r="H83" s="24"/>
      <c r="I83" s="25">
        <f>I84</f>
        <v>10</v>
      </c>
      <c r="J83" s="25">
        <f t="shared" si="21"/>
        <v>10</v>
      </c>
      <c r="K83" s="25">
        <f t="shared" si="21"/>
        <v>10</v>
      </c>
    </row>
    <row r="84" spans="1:12" ht="31.5" x14ac:dyDescent="0.25">
      <c r="A84" s="70" t="s">
        <v>92</v>
      </c>
      <c r="B84" s="5" t="s">
        <v>16</v>
      </c>
      <c r="C84" s="5" t="s">
        <v>25</v>
      </c>
      <c r="D84" s="5" t="s">
        <v>226</v>
      </c>
      <c r="E84" s="65" t="s">
        <v>166</v>
      </c>
      <c r="F84" s="65" t="s">
        <v>13</v>
      </c>
      <c r="G84" s="72">
        <v>43010</v>
      </c>
      <c r="H84" s="72">
        <v>200</v>
      </c>
      <c r="I84" s="25">
        <f>I85</f>
        <v>10</v>
      </c>
      <c r="J84" s="25">
        <f t="shared" ref="J84:K86" si="22">J85</f>
        <v>10</v>
      </c>
      <c r="K84" s="25">
        <f t="shared" si="22"/>
        <v>10</v>
      </c>
    </row>
    <row r="85" spans="1:12" ht="31.5" x14ac:dyDescent="0.25">
      <c r="A85" s="70" t="s">
        <v>93</v>
      </c>
      <c r="B85" s="5" t="s">
        <v>16</v>
      </c>
      <c r="C85" s="5" t="s">
        <v>25</v>
      </c>
      <c r="D85" s="5" t="s">
        <v>226</v>
      </c>
      <c r="E85" s="65" t="s">
        <v>166</v>
      </c>
      <c r="F85" s="65" t="s">
        <v>13</v>
      </c>
      <c r="G85" s="72">
        <v>43010</v>
      </c>
      <c r="H85" s="72">
        <v>240</v>
      </c>
      <c r="I85" s="25">
        <f>'Прил 2'!J84</f>
        <v>10</v>
      </c>
      <c r="J85" s="25">
        <f>'Прил 2'!K84</f>
        <v>10</v>
      </c>
      <c r="K85" s="25">
        <f>'Прил 2'!L84</f>
        <v>10</v>
      </c>
    </row>
    <row r="86" spans="1:12" ht="63" x14ac:dyDescent="0.25">
      <c r="A86" s="70" t="s">
        <v>229</v>
      </c>
      <c r="B86" s="5" t="s">
        <v>16</v>
      </c>
      <c r="C86" s="5" t="s">
        <v>25</v>
      </c>
      <c r="D86" s="5" t="s">
        <v>226</v>
      </c>
      <c r="E86" s="65" t="s">
        <v>166</v>
      </c>
      <c r="F86" s="65" t="s">
        <v>25</v>
      </c>
      <c r="G86" s="72"/>
      <c r="H86" s="72"/>
      <c r="I86" s="25">
        <f>I87</f>
        <v>20</v>
      </c>
      <c r="J86" s="25">
        <f t="shared" si="22"/>
        <v>20</v>
      </c>
      <c r="K86" s="25">
        <f t="shared" si="22"/>
        <v>20</v>
      </c>
    </row>
    <row r="87" spans="1:12" x14ac:dyDescent="0.25">
      <c r="A87" s="70" t="s">
        <v>132</v>
      </c>
      <c r="B87" s="5" t="s">
        <v>16</v>
      </c>
      <c r="C87" s="5" t="s">
        <v>25</v>
      </c>
      <c r="D87" s="5" t="s">
        <v>226</v>
      </c>
      <c r="E87" s="65" t="s">
        <v>166</v>
      </c>
      <c r="F87" s="65" t="s">
        <v>25</v>
      </c>
      <c r="G87" s="72">
        <v>43040</v>
      </c>
      <c r="H87" s="24"/>
      <c r="I87" s="25">
        <f>I88</f>
        <v>20</v>
      </c>
      <c r="J87" s="25">
        <f t="shared" ref="J87:K88" si="23">J88</f>
        <v>20</v>
      </c>
      <c r="K87" s="25">
        <f t="shared" si="23"/>
        <v>20</v>
      </c>
    </row>
    <row r="88" spans="1:12" ht="31.5" x14ac:dyDescent="0.25">
      <c r="A88" s="70" t="s">
        <v>92</v>
      </c>
      <c r="B88" s="5" t="s">
        <v>16</v>
      </c>
      <c r="C88" s="5" t="s">
        <v>25</v>
      </c>
      <c r="D88" s="5" t="s">
        <v>226</v>
      </c>
      <c r="E88" s="65" t="s">
        <v>166</v>
      </c>
      <c r="F88" s="65" t="s">
        <v>25</v>
      </c>
      <c r="G88" s="72">
        <v>43040</v>
      </c>
      <c r="H88" s="72">
        <v>200</v>
      </c>
      <c r="I88" s="25">
        <f>I89</f>
        <v>20</v>
      </c>
      <c r="J88" s="25">
        <f t="shared" si="23"/>
        <v>20</v>
      </c>
      <c r="K88" s="25">
        <f t="shared" si="23"/>
        <v>20</v>
      </c>
    </row>
    <row r="89" spans="1:12" ht="31.5" x14ac:dyDescent="0.25">
      <c r="A89" s="70" t="s">
        <v>93</v>
      </c>
      <c r="B89" s="5" t="s">
        <v>16</v>
      </c>
      <c r="C89" s="5" t="s">
        <v>25</v>
      </c>
      <c r="D89" s="5" t="s">
        <v>226</v>
      </c>
      <c r="E89" s="65" t="s">
        <v>166</v>
      </c>
      <c r="F89" s="65" t="s">
        <v>25</v>
      </c>
      <c r="G89" s="72">
        <v>43040</v>
      </c>
      <c r="H89" s="72">
        <v>240</v>
      </c>
      <c r="I89" s="25">
        <f>'Прил 2'!J88</f>
        <v>20</v>
      </c>
      <c r="J89" s="25">
        <f>'Прил 2'!K88</f>
        <v>20</v>
      </c>
      <c r="K89" s="25">
        <f>'Прил 2'!L88</f>
        <v>20</v>
      </c>
    </row>
    <row r="90" spans="1:12" x14ac:dyDescent="0.25">
      <c r="A90" s="73" t="s">
        <v>53</v>
      </c>
      <c r="B90" s="74" t="s">
        <v>27</v>
      </c>
      <c r="C90" s="74"/>
      <c r="D90" s="79"/>
      <c r="E90" s="74"/>
      <c r="F90" s="74"/>
      <c r="G90" s="74"/>
      <c r="H90" s="80"/>
      <c r="I90" s="77">
        <f t="shared" ref="I90:K95" si="24">I91</f>
        <v>110.7</v>
      </c>
      <c r="J90" s="77">
        <f t="shared" si="24"/>
        <v>79.33</v>
      </c>
      <c r="K90" s="77">
        <f t="shared" si="24"/>
        <v>47.050000000000004</v>
      </c>
    </row>
    <row r="91" spans="1:12" x14ac:dyDescent="0.25">
      <c r="A91" s="81" t="s">
        <v>23</v>
      </c>
      <c r="B91" s="74" t="s">
        <v>27</v>
      </c>
      <c r="C91" s="74" t="s">
        <v>13</v>
      </c>
      <c r="D91" s="80"/>
      <c r="E91" s="74"/>
      <c r="F91" s="74"/>
      <c r="G91" s="74"/>
      <c r="H91" s="80"/>
      <c r="I91" s="77">
        <f>I92</f>
        <v>110.7</v>
      </c>
      <c r="J91" s="77">
        <f t="shared" si="24"/>
        <v>79.33</v>
      </c>
      <c r="K91" s="77">
        <f t="shared" si="24"/>
        <v>47.050000000000004</v>
      </c>
    </row>
    <row r="92" spans="1:12" ht="47.25" x14ac:dyDescent="0.25">
      <c r="A92" s="78" t="s">
        <v>158</v>
      </c>
      <c r="B92" s="5" t="s">
        <v>27</v>
      </c>
      <c r="C92" s="5" t="s">
        <v>13</v>
      </c>
      <c r="D92" s="5">
        <v>89</v>
      </c>
      <c r="E92" s="5"/>
      <c r="F92" s="5"/>
      <c r="G92" s="5"/>
      <c r="H92" s="64"/>
      <c r="I92" s="25">
        <f>I93</f>
        <v>110.7</v>
      </c>
      <c r="J92" s="25">
        <f t="shared" si="24"/>
        <v>79.33</v>
      </c>
      <c r="K92" s="25">
        <f t="shared" si="24"/>
        <v>47.050000000000004</v>
      </c>
      <c r="L92" s="19"/>
    </row>
    <row r="93" spans="1:12" ht="51.75" customHeight="1" x14ac:dyDescent="0.25">
      <c r="A93" s="78" t="s">
        <v>159</v>
      </c>
      <c r="B93" s="5" t="s">
        <v>27</v>
      </c>
      <c r="C93" s="5" t="s">
        <v>13</v>
      </c>
      <c r="D93" s="5">
        <v>89</v>
      </c>
      <c r="E93" s="5">
        <v>1</v>
      </c>
      <c r="F93" s="5"/>
      <c r="G93" s="5"/>
      <c r="H93" s="64"/>
      <c r="I93" s="25">
        <f>I94</f>
        <v>110.7</v>
      </c>
      <c r="J93" s="25">
        <f t="shared" si="24"/>
        <v>79.33</v>
      </c>
      <c r="K93" s="25">
        <f t="shared" si="24"/>
        <v>47.050000000000004</v>
      </c>
      <c r="L93" s="19"/>
    </row>
    <row r="94" spans="1:12" x14ac:dyDescent="0.25">
      <c r="A94" s="78" t="s">
        <v>87</v>
      </c>
      <c r="B94" s="82" t="s">
        <v>27</v>
      </c>
      <c r="C94" s="82" t="s">
        <v>13</v>
      </c>
      <c r="D94" s="83">
        <v>89</v>
      </c>
      <c r="E94" s="65">
        <v>1</v>
      </c>
      <c r="F94" s="65" t="s">
        <v>32</v>
      </c>
      <c r="G94" s="65" t="s">
        <v>55</v>
      </c>
      <c r="H94" s="83"/>
      <c r="I94" s="25">
        <f t="shared" si="24"/>
        <v>110.7</v>
      </c>
      <c r="J94" s="25">
        <f t="shared" si="24"/>
        <v>79.33</v>
      </c>
      <c r="K94" s="25">
        <f t="shared" si="24"/>
        <v>47.050000000000004</v>
      </c>
    </row>
    <row r="95" spans="1:12" x14ac:dyDescent="0.25">
      <c r="A95" s="78" t="s">
        <v>88</v>
      </c>
      <c r="B95" s="82" t="s">
        <v>27</v>
      </c>
      <c r="C95" s="82" t="s">
        <v>13</v>
      </c>
      <c r="D95" s="83">
        <v>89</v>
      </c>
      <c r="E95" s="65">
        <v>1</v>
      </c>
      <c r="F95" s="65" t="s">
        <v>32</v>
      </c>
      <c r="G95" s="65" t="s">
        <v>55</v>
      </c>
      <c r="H95" s="83" t="s">
        <v>90</v>
      </c>
      <c r="I95" s="25">
        <f t="shared" si="24"/>
        <v>110.7</v>
      </c>
      <c r="J95" s="25">
        <f t="shared" si="24"/>
        <v>79.33</v>
      </c>
      <c r="K95" s="25">
        <f t="shared" si="24"/>
        <v>47.050000000000004</v>
      </c>
    </row>
    <row r="96" spans="1:12" x14ac:dyDescent="0.25">
      <c r="A96" s="78" t="s">
        <v>89</v>
      </c>
      <c r="B96" s="82" t="s">
        <v>27</v>
      </c>
      <c r="C96" s="82" t="s">
        <v>13</v>
      </c>
      <c r="D96" s="83">
        <v>89</v>
      </c>
      <c r="E96" s="65">
        <v>1</v>
      </c>
      <c r="F96" s="65" t="s">
        <v>32</v>
      </c>
      <c r="G96" s="65" t="s">
        <v>55</v>
      </c>
      <c r="H96" s="83" t="s">
        <v>91</v>
      </c>
      <c r="I96" s="25">
        <f>'Прил 2'!J95</f>
        <v>110.7</v>
      </c>
      <c r="J96" s="25">
        <f>'Прил 2'!K95</f>
        <v>79.33</v>
      </c>
      <c r="K96" s="25">
        <f>'Прил 2'!L95</f>
        <v>47.050000000000004</v>
      </c>
    </row>
    <row r="97" spans="1:11" x14ac:dyDescent="0.25">
      <c r="A97" s="84" t="s">
        <v>15</v>
      </c>
      <c r="B97" s="85" t="s">
        <v>28</v>
      </c>
      <c r="C97" s="85"/>
      <c r="D97" s="86"/>
      <c r="E97" s="87"/>
      <c r="F97" s="87"/>
      <c r="G97" s="87"/>
      <c r="H97" s="86"/>
      <c r="I97" s="77">
        <f t="shared" ref="I97:K102" si="25">I98</f>
        <v>1.5</v>
      </c>
      <c r="J97" s="77">
        <f t="shared" si="25"/>
        <v>1.5</v>
      </c>
      <c r="K97" s="77">
        <f t="shared" si="25"/>
        <v>1.5</v>
      </c>
    </row>
    <row r="98" spans="1:11" ht="31.5" x14ac:dyDescent="0.25">
      <c r="A98" s="84" t="s">
        <v>56</v>
      </c>
      <c r="B98" s="87">
        <v>13</v>
      </c>
      <c r="C98" s="87" t="s">
        <v>13</v>
      </c>
      <c r="D98" s="88"/>
      <c r="E98" s="87"/>
      <c r="F98" s="87"/>
      <c r="G98" s="87"/>
      <c r="H98" s="86"/>
      <c r="I98" s="77">
        <f t="shared" si="25"/>
        <v>1.5</v>
      </c>
      <c r="J98" s="77">
        <f t="shared" si="25"/>
        <v>1.5</v>
      </c>
      <c r="K98" s="77">
        <f t="shared" si="25"/>
        <v>1.5</v>
      </c>
    </row>
    <row r="99" spans="1:11" ht="47.25" x14ac:dyDescent="0.25">
      <c r="A99" s="78" t="s">
        <v>158</v>
      </c>
      <c r="B99" s="65" t="s">
        <v>28</v>
      </c>
      <c r="C99" s="65" t="s">
        <v>13</v>
      </c>
      <c r="D99" s="5">
        <v>89</v>
      </c>
      <c r="E99" s="5">
        <v>0</v>
      </c>
      <c r="F99" s="65"/>
      <c r="G99" s="65"/>
      <c r="H99" s="83"/>
      <c r="I99" s="25">
        <f t="shared" si="25"/>
        <v>1.5</v>
      </c>
      <c r="J99" s="25">
        <f t="shared" si="25"/>
        <v>1.5</v>
      </c>
      <c r="K99" s="25">
        <f t="shared" si="25"/>
        <v>1.5</v>
      </c>
    </row>
    <row r="100" spans="1:11" ht="52.5" customHeight="1" x14ac:dyDescent="0.25">
      <c r="A100" s="78" t="s">
        <v>159</v>
      </c>
      <c r="B100" s="65" t="s">
        <v>28</v>
      </c>
      <c r="C100" s="65" t="s">
        <v>13</v>
      </c>
      <c r="D100" s="5">
        <v>89</v>
      </c>
      <c r="E100" s="5">
        <v>1</v>
      </c>
      <c r="F100" s="65"/>
      <c r="G100" s="65"/>
      <c r="H100" s="83"/>
      <c r="I100" s="25">
        <f t="shared" si="25"/>
        <v>1.5</v>
      </c>
      <c r="J100" s="25">
        <f t="shared" si="25"/>
        <v>1.5</v>
      </c>
      <c r="K100" s="25">
        <f t="shared" si="25"/>
        <v>1.5</v>
      </c>
    </row>
    <row r="101" spans="1:11" x14ac:dyDescent="0.25">
      <c r="A101" s="70" t="s">
        <v>57</v>
      </c>
      <c r="B101" s="65">
        <v>13</v>
      </c>
      <c r="C101" s="65" t="s">
        <v>13</v>
      </c>
      <c r="D101" s="89">
        <v>89</v>
      </c>
      <c r="E101" s="65">
        <v>1</v>
      </c>
      <c r="F101" s="65" t="s">
        <v>32</v>
      </c>
      <c r="G101" s="65">
        <v>41240</v>
      </c>
      <c r="H101" s="83"/>
      <c r="I101" s="25">
        <f t="shared" si="25"/>
        <v>1.5</v>
      </c>
      <c r="J101" s="25">
        <f t="shared" si="25"/>
        <v>1.5</v>
      </c>
      <c r="K101" s="25">
        <f t="shared" si="25"/>
        <v>1.5</v>
      </c>
    </row>
    <row r="102" spans="1:11" x14ac:dyDescent="0.25">
      <c r="A102" s="70" t="s">
        <v>85</v>
      </c>
      <c r="B102" s="65">
        <v>13</v>
      </c>
      <c r="C102" s="65" t="s">
        <v>13</v>
      </c>
      <c r="D102" s="89">
        <v>89</v>
      </c>
      <c r="E102" s="65">
        <v>1</v>
      </c>
      <c r="F102" s="65" t="s">
        <v>32</v>
      </c>
      <c r="G102" s="65" t="s">
        <v>62</v>
      </c>
      <c r="H102" s="83" t="s">
        <v>86</v>
      </c>
      <c r="I102" s="25">
        <f t="shared" si="25"/>
        <v>1.5</v>
      </c>
      <c r="J102" s="25">
        <f t="shared" si="25"/>
        <v>1.5</v>
      </c>
      <c r="K102" s="25">
        <f t="shared" si="25"/>
        <v>1.5</v>
      </c>
    </row>
    <row r="103" spans="1:11" x14ac:dyDescent="0.25">
      <c r="A103" s="69" t="s">
        <v>58</v>
      </c>
      <c r="B103" s="65">
        <v>13</v>
      </c>
      <c r="C103" s="65" t="s">
        <v>13</v>
      </c>
      <c r="D103" s="89">
        <v>89</v>
      </c>
      <c r="E103" s="65">
        <v>1</v>
      </c>
      <c r="F103" s="65" t="s">
        <v>32</v>
      </c>
      <c r="G103" s="65" t="s">
        <v>62</v>
      </c>
      <c r="H103" s="83">
        <v>730</v>
      </c>
      <c r="I103" s="25">
        <f>'Прил 2'!J102</f>
        <v>1.5</v>
      </c>
      <c r="J103" s="25">
        <f>'Прил 2'!K102</f>
        <v>1.5</v>
      </c>
      <c r="K103" s="25">
        <f>'Прил 2'!L102</f>
        <v>1.5</v>
      </c>
    </row>
    <row r="104" spans="1:11" x14ac:dyDescent="0.25">
      <c r="A104" s="69" t="s">
        <v>192</v>
      </c>
      <c r="B104" s="65" t="s">
        <v>161</v>
      </c>
      <c r="C104" s="65"/>
      <c r="D104" s="89"/>
      <c r="E104" s="65"/>
      <c r="F104" s="65"/>
      <c r="G104" s="65"/>
      <c r="H104" s="83"/>
      <c r="I104" s="25"/>
      <c r="J104" s="25">
        <f t="shared" ref="J104:K109" si="26">J105</f>
        <v>31.37</v>
      </c>
      <c r="K104" s="25">
        <f t="shared" si="26"/>
        <v>63.65</v>
      </c>
    </row>
    <row r="105" spans="1:11" x14ac:dyDescent="0.25">
      <c r="A105" s="69" t="s">
        <v>192</v>
      </c>
      <c r="B105" s="65" t="s">
        <v>161</v>
      </c>
      <c r="C105" s="65">
        <v>99</v>
      </c>
      <c r="D105" s="89"/>
      <c r="E105" s="65"/>
      <c r="F105" s="65"/>
      <c r="G105" s="65"/>
      <c r="H105" s="83"/>
      <c r="I105" s="25"/>
      <c r="J105" s="25">
        <f t="shared" si="26"/>
        <v>31.37</v>
      </c>
      <c r="K105" s="25">
        <f t="shared" si="26"/>
        <v>63.65</v>
      </c>
    </row>
    <row r="106" spans="1:11" ht="47.25" x14ac:dyDescent="0.25">
      <c r="A106" s="78" t="s">
        <v>158</v>
      </c>
      <c r="B106" s="65" t="s">
        <v>161</v>
      </c>
      <c r="C106" s="65">
        <v>99</v>
      </c>
      <c r="D106" s="65" t="s">
        <v>43</v>
      </c>
      <c r="E106" s="65" t="s">
        <v>166</v>
      </c>
      <c r="F106" s="65"/>
      <c r="G106" s="65"/>
      <c r="H106" s="83"/>
      <c r="I106" s="25"/>
      <c r="J106" s="25">
        <f t="shared" si="26"/>
        <v>31.37</v>
      </c>
      <c r="K106" s="25">
        <f t="shared" si="26"/>
        <v>63.65</v>
      </c>
    </row>
    <row r="107" spans="1:11" ht="53.25" customHeight="1" x14ac:dyDescent="0.25">
      <c r="A107" s="78" t="s">
        <v>159</v>
      </c>
      <c r="B107" s="65" t="s">
        <v>161</v>
      </c>
      <c r="C107" s="65">
        <v>99</v>
      </c>
      <c r="D107" s="65" t="s">
        <v>43</v>
      </c>
      <c r="E107" s="65" t="s">
        <v>20</v>
      </c>
      <c r="F107" s="65"/>
      <c r="G107" s="65"/>
      <c r="H107" s="83"/>
      <c r="I107" s="25"/>
      <c r="J107" s="25">
        <f t="shared" si="26"/>
        <v>31.37</v>
      </c>
      <c r="K107" s="25">
        <f t="shared" si="26"/>
        <v>63.65</v>
      </c>
    </row>
    <row r="108" spans="1:11" x14ac:dyDescent="0.25">
      <c r="A108" s="69" t="s">
        <v>192</v>
      </c>
      <c r="B108" s="65" t="s">
        <v>161</v>
      </c>
      <c r="C108" s="65">
        <v>99</v>
      </c>
      <c r="D108" s="65" t="s">
        <v>43</v>
      </c>
      <c r="E108" s="65" t="s">
        <v>20</v>
      </c>
      <c r="F108" s="65" t="s">
        <v>32</v>
      </c>
      <c r="G108" s="65" t="s">
        <v>162</v>
      </c>
      <c r="H108" s="65"/>
      <c r="I108" s="25"/>
      <c r="J108" s="25">
        <f t="shared" si="26"/>
        <v>31.37</v>
      </c>
      <c r="K108" s="25">
        <f t="shared" si="26"/>
        <v>63.65</v>
      </c>
    </row>
    <row r="109" spans="1:11" x14ac:dyDescent="0.25">
      <c r="A109" s="69" t="s">
        <v>100</v>
      </c>
      <c r="B109" s="65" t="s">
        <v>161</v>
      </c>
      <c r="C109" s="65">
        <v>99</v>
      </c>
      <c r="D109" s="65" t="s">
        <v>43</v>
      </c>
      <c r="E109" s="65" t="s">
        <v>20</v>
      </c>
      <c r="F109" s="65" t="s">
        <v>32</v>
      </c>
      <c r="G109" s="65" t="s">
        <v>162</v>
      </c>
      <c r="H109" s="65" t="s">
        <v>101</v>
      </c>
      <c r="I109" s="24"/>
      <c r="J109" s="117">
        <f t="shared" si="26"/>
        <v>31.37</v>
      </c>
      <c r="K109" s="117">
        <f t="shared" si="26"/>
        <v>63.65</v>
      </c>
    </row>
    <row r="110" spans="1:11" x14ac:dyDescent="0.25">
      <c r="A110" s="69" t="s">
        <v>42</v>
      </c>
      <c r="B110" s="65" t="s">
        <v>161</v>
      </c>
      <c r="C110" s="65" t="s">
        <v>161</v>
      </c>
      <c r="D110" s="65" t="s">
        <v>43</v>
      </c>
      <c r="E110" s="65" t="s">
        <v>20</v>
      </c>
      <c r="F110" s="65" t="s">
        <v>32</v>
      </c>
      <c r="G110" s="65" t="s">
        <v>162</v>
      </c>
      <c r="H110" s="65" t="s">
        <v>44</v>
      </c>
      <c r="I110" s="24"/>
      <c r="J110" s="117">
        <f>'Прил 2'!K109</f>
        <v>31.37</v>
      </c>
      <c r="K110" s="117">
        <f>'Прил 2'!L109</f>
        <v>63.65</v>
      </c>
    </row>
  </sheetData>
  <autoFilter ref="A6:K110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39 B43">
    <cfRule type="expression" dxfId="62" priority="71" stopIfTrue="1">
      <formula>$F39=""</formula>
    </cfRule>
    <cfRule type="expression" dxfId="61" priority="72" stopIfTrue="1">
      <formula>#REF!&lt;&gt;""</formula>
    </cfRule>
    <cfRule type="expression" dxfId="60" priority="73" stopIfTrue="1">
      <formula>AND($G39="",$F39&lt;&gt;"")</formula>
    </cfRule>
  </conditionalFormatting>
  <conditionalFormatting sqref="B59">
    <cfRule type="expression" dxfId="59" priority="68" stopIfTrue="1">
      <formula>$F59=""</formula>
    </cfRule>
    <cfRule type="expression" dxfId="58" priority="70" stopIfTrue="1">
      <formula>AND($G59="",$F59&lt;&gt;"")</formula>
    </cfRule>
  </conditionalFormatting>
  <conditionalFormatting sqref="A37">
    <cfRule type="expression" dxfId="57" priority="65" stopIfTrue="1">
      <formula>$F37=""</formula>
    </cfRule>
    <cfRule type="expression" dxfId="56" priority="66" stopIfTrue="1">
      <formula>#REF!&lt;&gt;""</formula>
    </cfRule>
    <cfRule type="expression" dxfId="55" priority="67" stopIfTrue="1">
      <formula>AND($G37="",$F37&lt;&gt;"")</formula>
    </cfRule>
  </conditionalFormatting>
  <conditionalFormatting sqref="A84 A87">
    <cfRule type="expression" dxfId="54" priority="59" stopIfTrue="1">
      <formula>$F84=""</formula>
    </cfRule>
    <cfRule type="expression" dxfId="53" priority="61" stopIfTrue="1">
      <formula>AND($G84="",$F84&lt;&gt;"")</formula>
    </cfRule>
  </conditionalFormatting>
  <conditionalFormatting sqref="A87">
    <cfRule type="expression" dxfId="52" priority="56" stopIfTrue="1">
      <formula>$F87=""</formula>
    </cfRule>
    <cfRule type="expression" dxfId="51" priority="58" stopIfTrue="1">
      <formula>AND($G87="",$F87&lt;&gt;"")</formula>
    </cfRule>
  </conditionalFormatting>
  <conditionalFormatting sqref="A37">
    <cfRule type="expression" dxfId="50" priority="53" stopIfTrue="1">
      <formula>$F37=""</formula>
    </cfRule>
    <cfRule type="expression" dxfId="49" priority="54" stopIfTrue="1">
      <formula>#REF!&lt;&gt;""</formula>
    </cfRule>
    <cfRule type="expression" dxfId="48" priority="55" stopIfTrue="1">
      <formula>AND($G37="",$F37&lt;&gt;"")</formula>
    </cfRule>
  </conditionalFormatting>
  <conditionalFormatting sqref="A34">
    <cfRule type="expression" dxfId="47" priority="50" stopIfTrue="1">
      <formula>$F34=""</formula>
    </cfRule>
    <cfRule type="expression" dxfId="46" priority="51" stopIfTrue="1">
      <formula>#REF!&lt;&gt;""</formula>
    </cfRule>
    <cfRule type="expression" dxfId="45" priority="52" stopIfTrue="1">
      <formula>AND($G34="",$F34&lt;&gt;"")</formula>
    </cfRule>
  </conditionalFormatting>
  <conditionalFormatting sqref="F37 E80:E82 F81:F83">
    <cfRule type="expression" dxfId="44" priority="48" stopIfTrue="1">
      <formula>$C37=""</formula>
    </cfRule>
    <cfRule type="expression" dxfId="43" priority="49" stopIfTrue="1">
      <formula>$D37&lt;&gt;""</formula>
    </cfRule>
  </conditionalFormatting>
  <conditionalFormatting sqref="E37">
    <cfRule type="expression" dxfId="42" priority="46" stopIfTrue="1">
      <formula>$C37=""</formula>
    </cfRule>
    <cfRule type="expression" dxfId="41" priority="47" stopIfTrue="1">
      <formula>$D37&lt;&gt;""</formula>
    </cfRule>
  </conditionalFormatting>
  <conditionalFormatting sqref="F80">
    <cfRule type="expression" dxfId="40" priority="39" stopIfTrue="1">
      <formula>$C80=""</formula>
    </cfRule>
    <cfRule type="expression" dxfId="39" priority="40" stopIfTrue="1">
      <formula>$D80&lt;&gt;""</formula>
    </cfRule>
  </conditionalFormatting>
  <conditionalFormatting sqref="F80">
    <cfRule type="expression" dxfId="38" priority="35" stopIfTrue="1">
      <formula>$C80=""</formula>
    </cfRule>
    <cfRule type="expression" dxfId="37" priority="36" stopIfTrue="1">
      <formula>$D80&lt;&gt;""</formula>
    </cfRule>
  </conditionalFormatting>
  <conditionalFormatting sqref="F37">
    <cfRule type="expression" dxfId="36" priority="33" stopIfTrue="1">
      <formula>$C37=""</formula>
    </cfRule>
    <cfRule type="expression" dxfId="35" priority="34" stopIfTrue="1">
      <formula>$D37&lt;&gt;""</formula>
    </cfRule>
  </conditionalFormatting>
  <conditionalFormatting sqref="E37">
    <cfRule type="expression" dxfId="34" priority="31" stopIfTrue="1">
      <formula>$C37=""</formula>
    </cfRule>
    <cfRule type="expression" dxfId="33" priority="32" stopIfTrue="1">
      <formula>$D37&lt;&gt;""</formula>
    </cfRule>
  </conditionalFormatting>
  <conditionalFormatting sqref="A43">
    <cfRule type="expression" dxfId="32" priority="28" stopIfTrue="1">
      <formula>$F43=""</formula>
    </cfRule>
    <cfRule type="expression" dxfId="31" priority="29" stopIfTrue="1">
      <formula>$H43&lt;&gt;""</formula>
    </cfRule>
    <cfRule type="expression" dxfId="30" priority="30" stopIfTrue="1">
      <formula>AND($G43="",$F43&lt;&gt;"")</formula>
    </cfRule>
  </conditionalFormatting>
  <conditionalFormatting sqref="A83 A87">
    <cfRule type="expression" dxfId="29" priority="23" stopIfTrue="1">
      <formula>$F83=""</formula>
    </cfRule>
    <cfRule type="expression" dxfId="28" priority="24" stopIfTrue="1">
      <formula>AND($G83="",$F83&lt;&gt;"")</formula>
    </cfRule>
  </conditionalFormatting>
  <conditionalFormatting sqref="A87">
    <cfRule type="expression" dxfId="27" priority="21" stopIfTrue="1">
      <formula>$F87=""</formula>
    </cfRule>
    <cfRule type="expression" dxfId="26" priority="22" stopIfTrue="1">
      <formula>AND($G87="",$F87&lt;&gt;"")</formula>
    </cfRule>
  </conditionalFormatting>
  <conditionalFormatting sqref="A83 A87">
    <cfRule type="expression" dxfId="25" priority="19" stopIfTrue="1">
      <formula>$F83=""</formula>
    </cfRule>
    <cfRule type="expression" dxfId="24" priority="20" stopIfTrue="1">
      <formula>AND($G83="",$F83&lt;&gt;"")</formula>
    </cfRule>
  </conditionalFormatting>
  <conditionalFormatting sqref="A87">
    <cfRule type="expression" dxfId="23" priority="17" stopIfTrue="1">
      <formula>$F87=""</formula>
    </cfRule>
    <cfRule type="expression" dxfId="22" priority="18" stopIfTrue="1">
      <formula>AND($G87="",$F87&lt;&gt;"")</formula>
    </cfRule>
  </conditionalFormatting>
  <conditionalFormatting sqref="A83">
    <cfRule type="expression" dxfId="21" priority="15" stopIfTrue="1">
      <formula>$F83=""</formula>
    </cfRule>
    <cfRule type="expression" dxfId="20" priority="16" stopIfTrue="1">
      <formula>AND($G83="",$F83&lt;&gt;"")</formula>
    </cfRule>
  </conditionalFormatting>
  <conditionalFormatting sqref="A87">
    <cfRule type="expression" dxfId="19" priority="13" stopIfTrue="1">
      <formula>$F87=""</formula>
    </cfRule>
    <cfRule type="expression" dxfId="18" priority="14" stopIfTrue="1">
      <formula>AND($G87="",$F87&lt;&gt;"")</formula>
    </cfRule>
  </conditionalFormatting>
  <conditionalFormatting sqref="A87">
    <cfRule type="expression" dxfId="17" priority="11" stopIfTrue="1">
      <formula>$F87=""</formula>
    </cfRule>
    <cfRule type="expression" dxfId="16" priority="12" stopIfTrue="1">
      <formula>AND($G87="",$F87&lt;&gt;"")</formula>
    </cfRule>
  </conditionalFormatting>
  <conditionalFormatting sqref="E81">
    <cfRule type="expression" dxfId="15" priority="9" stopIfTrue="1">
      <formula>$C81=""</formula>
    </cfRule>
    <cfRule type="expression" dxfId="14" priority="10" stopIfTrue="1">
      <formula>$D81&lt;&gt;""</formula>
    </cfRule>
  </conditionalFormatting>
  <conditionalFormatting sqref="F81:F82">
    <cfRule type="expression" dxfId="13" priority="7" stopIfTrue="1">
      <formula>$C81=""</formula>
    </cfRule>
    <cfRule type="expression" dxfId="12" priority="8" stopIfTrue="1">
      <formula>$D81&lt;&gt;""</formula>
    </cfRule>
  </conditionalFormatting>
  <conditionalFormatting sqref="E81">
    <cfRule type="expression" dxfId="11" priority="5" stopIfTrue="1">
      <formula>$C81=""</formula>
    </cfRule>
    <cfRule type="expression" dxfId="10" priority="6" stopIfTrue="1">
      <formula>$D81&lt;&gt;""</formula>
    </cfRule>
  </conditionalFormatting>
  <conditionalFormatting sqref="F81:F82">
    <cfRule type="expression" dxfId="9" priority="3" stopIfTrue="1">
      <formula>$C81=""</formula>
    </cfRule>
    <cfRule type="expression" dxfId="8" priority="4" stopIfTrue="1">
      <formula>$D81&lt;&gt;""</formula>
    </cfRule>
  </conditionalFormatting>
  <conditionalFormatting sqref="E81 F81:F82">
    <cfRule type="expression" dxfId="7" priority="1" stopIfTrue="1">
      <formula>$C81=""</formula>
    </cfRule>
    <cfRule type="expression" dxfId="6" priority="2" stopIfTrue="1">
      <formula>$D81&lt;&gt;""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4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B59</xm:sqref>
        </x14:conditionalFormatting>
        <x14:conditionalFormatting xmlns:xm="http://schemas.microsoft.com/office/excel/2006/main">
          <x14:cfRule type="expression" priority="75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A84 A87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36"/>
  <sheetViews>
    <sheetView view="pageBreakPreview" zoomScaleNormal="100" zoomScaleSheetLayoutView="100" workbookViewId="0">
      <selection activeCell="A3" sqref="A3:J3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3.140625" style="11" customWidth="1"/>
    <col min="11" max="11" width="14.85546875" style="11" customWidth="1"/>
    <col min="12" max="12" width="14" style="11" customWidth="1"/>
    <col min="13" max="53" width="9.140625" style="1"/>
    <col min="54" max="16384" width="9.140625" style="11"/>
  </cols>
  <sheetData>
    <row r="1" spans="1:53" ht="139.5" customHeight="1" x14ac:dyDescent="0.25">
      <c r="A1" s="143"/>
      <c r="B1" s="144"/>
      <c r="C1" s="145"/>
      <c r="D1" s="145"/>
      <c r="E1" s="145"/>
      <c r="F1" s="145"/>
      <c r="G1" s="145"/>
      <c r="H1" s="145"/>
      <c r="I1" s="187"/>
      <c r="J1" s="262" t="s">
        <v>214</v>
      </c>
      <c r="K1" s="262"/>
      <c r="L1" s="262"/>
    </row>
    <row r="2" spans="1:53" ht="79.5" customHeight="1" x14ac:dyDescent="0.35">
      <c r="A2" s="272" t="s">
        <v>236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3"/>
      <c r="N2" s="273"/>
      <c r="O2" s="273"/>
      <c r="P2" s="273"/>
      <c r="Q2" s="273"/>
      <c r="R2" s="273"/>
      <c r="S2" s="273"/>
      <c r="T2" s="273"/>
    </row>
    <row r="3" spans="1:53" ht="15.75" x14ac:dyDescent="0.2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124"/>
      <c r="L3" s="123" t="s">
        <v>176</v>
      </c>
    </row>
    <row r="4" spans="1:53" ht="15.75" x14ac:dyDescent="0.2">
      <c r="A4" s="270" t="s">
        <v>9</v>
      </c>
      <c r="B4" s="270" t="s">
        <v>172</v>
      </c>
      <c r="C4" s="270"/>
      <c r="D4" s="270"/>
      <c r="E4" s="270"/>
      <c r="F4" s="270" t="s">
        <v>11</v>
      </c>
      <c r="G4" s="270" t="s">
        <v>10</v>
      </c>
      <c r="H4" s="270" t="s">
        <v>171</v>
      </c>
      <c r="I4" s="270" t="s">
        <v>18</v>
      </c>
      <c r="J4" s="270" t="s">
        <v>59</v>
      </c>
      <c r="K4" s="270"/>
      <c r="L4" s="270"/>
    </row>
    <row r="5" spans="1:53" ht="19.899999999999999" customHeight="1" x14ac:dyDescent="0.2">
      <c r="A5" s="270" t="s">
        <v>174</v>
      </c>
      <c r="B5" s="270" t="s">
        <v>174</v>
      </c>
      <c r="C5" s="270"/>
      <c r="D5" s="270"/>
      <c r="E5" s="270"/>
      <c r="F5" s="270" t="s">
        <v>174</v>
      </c>
      <c r="G5" s="270" t="s">
        <v>174</v>
      </c>
      <c r="H5" s="270" t="s">
        <v>174</v>
      </c>
      <c r="I5" s="270" t="s">
        <v>174</v>
      </c>
      <c r="J5" s="235" t="s">
        <v>201</v>
      </c>
      <c r="K5" s="235" t="s">
        <v>203</v>
      </c>
      <c r="L5" s="235" t="s">
        <v>209</v>
      </c>
    </row>
    <row r="6" spans="1:53" s="26" customFormat="1" ht="15.75" x14ac:dyDescent="0.2">
      <c r="A6" s="146">
        <v>1</v>
      </c>
      <c r="B6" s="118">
        <v>2</v>
      </c>
      <c r="C6" s="118">
        <v>3</v>
      </c>
      <c r="D6" s="118">
        <v>4</v>
      </c>
      <c r="E6" s="147">
        <v>5</v>
      </c>
      <c r="F6" s="118">
        <v>6</v>
      </c>
      <c r="G6" s="148">
        <v>7</v>
      </c>
      <c r="H6" s="118">
        <v>8</v>
      </c>
      <c r="I6" s="118">
        <v>9</v>
      </c>
      <c r="J6" s="149" t="s">
        <v>27</v>
      </c>
      <c r="K6" s="149" t="s">
        <v>40</v>
      </c>
      <c r="L6" s="150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1" t="s">
        <v>19</v>
      </c>
      <c r="B7" s="152"/>
      <c r="C7" s="152"/>
      <c r="D7" s="152"/>
      <c r="E7" s="153"/>
      <c r="F7" s="87"/>
      <c r="G7" s="154"/>
      <c r="H7" s="152"/>
      <c r="I7" s="152"/>
      <c r="J7" s="155">
        <f>J15+J22+J29+J44+J51+J88</f>
        <v>2641.8461700000003</v>
      </c>
      <c r="K7" s="155">
        <f t="shared" ref="K7:L7" si="0">K15+K22+K29+K44+K51+K88</f>
        <v>1954.7153699999999</v>
      </c>
      <c r="L7" s="155">
        <f t="shared" si="0"/>
        <v>2032.9846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196</v>
      </c>
      <c r="B8" s="215" t="s">
        <v>40</v>
      </c>
      <c r="C8" s="213"/>
      <c r="D8" s="213"/>
      <c r="E8" s="214"/>
      <c r="F8" s="65"/>
      <c r="G8" s="65"/>
      <c r="H8" s="65"/>
      <c r="I8" s="152"/>
      <c r="J8" s="221" t="e">
        <f t="shared" ref="J8:J13" si="1">J9</f>
        <v>#REF!</v>
      </c>
      <c r="K8" s="221" t="e">
        <f t="shared" ref="K8:L13" si="2">K9</f>
        <v>#REF!</v>
      </c>
      <c r="L8" s="221" t="e">
        <f>L9</f>
        <v>#REF!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194</v>
      </c>
      <c r="B9" s="215" t="s">
        <v>40</v>
      </c>
      <c r="C9" s="213" t="s">
        <v>166</v>
      </c>
      <c r="D9" s="213" t="s">
        <v>32</v>
      </c>
      <c r="E9" s="214" t="s">
        <v>195</v>
      </c>
      <c r="F9" s="65"/>
      <c r="G9" s="65"/>
      <c r="H9" s="65"/>
      <c r="I9" s="152"/>
      <c r="J9" s="221" t="e">
        <f t="shared" si="1"/>
        <v>#REF!</v>
      </c>
      <c r="K9" s="221" t="e">
        <f t="shared" si="2"/>
        <v>#REF!</v>
      </c>
      <c r="L9" s="221" t="e">
        <f t="shared" si="2"/>
        <v>#REF!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15" t="s">
        <v>40</v>
      </c>
      <c r="C10" s="213" t="s">
        <v>166</v>
      </c>
      <c r="D10" s="213" t="s">
        <v>32</v>
      </c>
      <c r="E10" s="214" t="s">
        <v>195</v>
      </c>
      <c r="F10" s="65" t="s">
        <v>94</v>
      </c>
      <c r="G10" s="65"/>
      <c r="H10" s="65"/>
      <c r="I10" s="152"/>
      <c r="J10" s="221" t="e">
        <f t="shared" si="1"/>
        <v>#REF!</v>
      </c>
      <c r="K10" s="221" t="e">
        <f t="shared" si="2"/>
        <v>#REF!</v>
      </c>
      <c r="L10" s="221" t="e">
        <f t="shared" si="2"/>
        <v>#REF!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15" t="s">
        <v>40</v>
      </c>
      <c r="C11" s="213" t="s">
        <v>166</v>
      </c>
      <c r="D11" s="213" t="s">
        <v>32</v>
      </c>
      <c r="E11" s="214" t="s">
        <v>195</v>
      </c>
      <c r="F11" s="65" t="s">
        <v>95</v>
      </c>
      <c r="G11" s="65"/>
      <c r="H11" s="65"/>
      <c r="I11" s="152"/>
      <c r="J11" s="221" t="e">
        <f t="shared" si="1"/>
        <v>#REF!</v>
      </c>
      <c r="K11" s="221" t="e">
        <f t="shared" si="2"/>
        <v>#REF!</v>
      </c>
      <c r="L11" s="221" t="e">
        <f t="shared" si="2"/>
        <v>#REF!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0" t="s">
        <v>12</v>
      </c>
      <c r="B12" s="215" t="s">
        <v>40</v>
      </c>
      <c r="C12" s="213" t="s">
        <v>166</v>
      </c>
      <c r="D12" s="213" t="s">
        <v>32</v>
      </c>
      <c r="E12" s="214" t="s">
        <v>195</v>
      </c>
      <c r="F12" s="65" t="s">
        <v>95</v>
      </c>
      <c r="G12" s="65" t="s">
        <v>13</v>
      </c>
      <c r="H12" s="65"/>
      <c r="I12" s="152"/>
      <c r="J12" s="221" t="e">
        <f t="shared" si="1"/>
        <v>#REF!</v>
      </c>
      <c r="K12" s="221" t="e">
        <f t="shared" si="2"/>
        <v>#REF!</v>
      </c>
      <c r="L12" s="221" t="e">
        <f t="shared" si="2"/>
        <v>#REF!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0" t="s">
        <v>187</v>
      </c>
      <c r="B13" s="215" t="s">
        <v>40</v>
      </c>
      <c r="C13" s="213" t="s">
        <v>166</v>
      </c>
      <c r="D13" s="213" t="s">
        <v>32</v>
      </c>
      <c r="E13" s="214" t="s">
        <v>195</v>
      </c>
      <c r="F13" s="65" t="s">
        <v>95</v>
      </c>
      <c r="G13" s="65" t="s">
        <v>13</v>
      </c>
      <c r="H13" s="65" t="s">
        <v>28</v>
      </c>
      <c r="I13" s="152"/>
      <c r="J13" s="221" t="e">
        <f t="shared" si="1"/>
        <v>#REF!</v>
      </c>
      <c r="K13" s="221" t="e">
        <f t="shared" si="2"/>
        <v>#REF!</v>
      </c>
      <c r="L13" s="221" t="e">
        <f t="shared" si="2"/>
        <v>#REF!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51" hidden="1" customHeight="1" x14ac:dyDescent="0.25">
      <c r="A14" s="204" t="s">
        <v>152</v>
      </c>
      <c r="B14" s="154" t="s">
        <v>40</v>
      </c>
      <c r="C14" s="152" t="s">
        <v>166</v>
      </c>
      <c r="D14" s="152" t="s">
        <v>32</v>
      </c>
      <c r="E14" s="153" t="s">
        <v>195</v>
      </c>
      <c r="F14" s="87" t="s">
        <v>95</v>
      </c>
      <c r="G14" s="87" t="s">
        <v>13</v>
      </c>
      <c r="H14" s="87" t="s">
        <v>28</v>
      </c>
      <c r="I14" s="152" t="s">
        <v>188</v>
      </c>
      <c r="J14" s="222" t="e">
        <f>'Прил 2'!#REF!</f>
        <v>#REF!</v>
      </c>
      <c r="K14" s="222" t="e">
        <f>'Прил 2'!#REF!</f>
        <v>#REF!</v>
      </c>
      <c r="L14" s="222" t="e">
        <f>'Прил 2'!#REF!</f>
        <v>#REF!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66.75" customHeight="1" x14ac:dyDescent="0.25">
      <c r="A15" s="111" t="s">
        <v>230</v>
      </c>
      <c r="B15" s="198" t="s">
        <v>28</v>
      </c>
      <c r="C15" s="205"/>
      <c r="D15" s="205"/>
      <c r="E15" s="79"/>
      <c r="F15" s="87"/>
      <c r="G15" s="220"/>
      <c r="H15" s="205"/>
      <c r="I15" s="205"/>
      <c r="J15" s="221">
        <f t="shared" ref="J15:J20" si="3">J16</f>
        <v>571.89254000000005</v>
      </c>
      <c r="K15" s="221">
        <f t="shared" ref="K15:L20" si="4">K16</f>
        <v>545.70000000000005</v>
      </c>
      <c r="L15" s="221">
        <f t="shared" si="4"/>
        <v>553.4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242.25" customHeight="1" x14ac:dyDescent="0.25">
      <c r="A16" s="132" t="s">
        <v>202</v>
      </c>
      <c r="B16" s="65" t="s">
        <v>28</v>
      </c>
      <c r="C16" s="65" t="s">
        <v>166</v>
      </c>
      <c r="D16" s="65" t="s">
        <v>13</v>
      </c>
      <c r="E16" s="89" t="s">
        <v>206</v>
      </c>
      <c r="F16" s="65"/>
      <c r="G16" s="68"/>
      <c r="H16" s="65"/>
      <c r="I16" s="65"/>
      <c r="J16" s="221">
        <f t="shared" si="3"/>
        <v>571.89254000000005</v>
      </c>
      <c r="K16" s="221">
        <f t="shared" si="4"/>
        <v>545.70000000000005</v>
      </c>
      <c r="L16" s="221">
        <f t="shared" si="4"/>
        <v>553.4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43.5" customHeight="1" x14ac:dyDescent="0.25">
      <c r="A17" s="70" t="s">
        <v>93</v>
      </c>
      <c r="B17" s="65" t="s">
        <v>28</v>
      </c>
      <c r="C17" s="65" t="s">
        <v>166</v>
      </c>
      <c r="D17" s="65" t="s">
        <v>13</v>
      </c>
      <c r="E17" s="89" t="s">
        <v>206</v>
      </c>
      <c r="F17" s="65" t="s">
        <v>94</v>
      </c>
      <c r="G17" s="68"/>
      <c r="H17" s="65"/>
      <c r="I17" s="65"/>
      <c r="J17" s="221">
        <f t="shared" si="3"/>
        <v>571.89254000000005</v>
      </c>
      <c r="K17" s="221">
        <f t="shared" si="4"/>
        <v>545.70000000000005</v>
      </c>
      <c r="L17" s="221">
        <f t="shared" si="4"/>
        <v>553.4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18.75" customHeight="1" x14ac:dyDescent="0.25">
      <c r="A18" s="70" t="s">
        <v>37</v>
      </c>
      <c r="B18" s="65" t="s">
        <v>28</v>
      </c>
      <c r="C18" s="65" t="s">
        <v>166</v>
      </c>
      <c r="D18" s="65" t="s">
        <v>13</v>
      </c>
      <c r="E18" s="89" t="s">
        <v>206</v>
      </c>
      <c r="F18" s="65" t="s">
        <v>95</v>
      </c>
      <c r="G18" s="68"/>
      <c r="H18" s="65"/>
      <c r="I18" s="65"/>
      <c r="J18" s="221">
        <f t="shared" si="3"/>
        <v>571.89254000000005</v>
      </c>
      <c r="K18" s="221">
        <f t="shared" si="4"/>
        <v>545.70000000000005</v>
      </c>
      <c r="L18" s="221">
        <f t="shared" si="4"/>
        <v>553.4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24.75" customHeight="1" x14ac:dyDescent="0.25">
      <c r="A19" s="70" t="s">
        <v>48</v>
      </c>
      <c r="B19" s="65" t="s">
        <v>28</v>
      </c>
      <c r="C19" s="65" t="s">
        <v>166</v>
      </c>
      <c r="D19" s="65" t="s">
        <v>13</v>
      </c>
      <c r="E19" s="89" t="s">
        <v>206</v>
      </c>
      <c r="F19" s="65" t="s">
        <v>95</v>
      </c>
      <c r="G19" s="68" t="s">
        <v>14</v>
      </c>
      <c r="H19" s="65"/>
      <c r="I19" s="65"/>
      <c r="J19" s="221">
        <f t="shared" si="3"/>
        <v>571.89254000000005</v>
      </c>
      <c r="K19" s="221">
        <f t="shared" si="4"/>
        <v>545.70000000000005</v>
      </c>
      <c r="L19" s="221">
        <f t="shared" si="4"/>
        <v>553.4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24" customHeight="1" x14ac:dyDescent="0.25">
      <c r="A20" s="70" t="s">
        <v>49</v>
      </c>
      <c r="B20" s="65" t="s">
        <v>28</v>
      </c>
      <c r="C20" s="65" t="s">
        <v>166</v>
      </c>
      <c r="D20" s="65" t="s">
        <v>13</v>
      </c>
      <c r="E20" s="89" t="s">
        <v>206</v>
      </c>
      <c r="F20" s="65" t="s">
        <v>95</v>
      </c>
      <c r="G20" s="68" t="s">
        <v>14</v>
      </c>
      <c r="H20" s="65" t="s">
        <v>26</v>
      </c>
      <c r="I20" s="65"/>
      <c r="J20" s="221">
        <f t="shared" si="3"/>
        <v>571.89254000000005</v>
      </c>
      <c r="K20" s="221">
        <f t="shared" si="4"/>
        <v>545.70000000000005</v>
      </c>
      <c r="L20" s="221">
        <f t="shared" si="4"/>
        <v>553.4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49.5" customHeight="1" x14ac:dyDescent="0.25">
      <c r="A21" s="204" t="s">
        <v>152</v>
      </c>
      <c r="B21" s="87" t="s">
        <v>28</v>
      </c>
      <c r="C21" s="87" t="s">
        <v>166</v>
      </c>
      <c r="D21" s="87" t="s">
        <v>13</v>
      </c>
      <c r="E21" s="88" t="s">
        <v>206</v>
      </c>
      <c r="F21" s="87" t="s">
        <v>95</v>
      </c>
      <c r="G21" s="211" t="s">
        <v>14</v>
      </c>
      <c r="H21" s="87" t="s">
        <v>26</v>
      </c>
      <c r="I21" s="87">
        <v>911</v>
      </c>
      <c r="J21" s="222">
        <f>'Прил 2'!J71</f>
        <v>571.89254000000005</v>
      </c>
      <c r="K21" s="222">
        <f>'Прил 2'!K71</f>
        <v>545.70000000000005</v>
      </c>
      <c r="L21" s="222">
        <f>'Прил 2'!L71</f>
        <v>553.4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49.5" customHeight="1" x14ac:dyDescent="0.25">
      <c r="A22" s="244" t="s">
        <v>225</v>
      </c>
      <c r="B22" s="198" t="s">
        <v>221</v>
      </c>
      <c r="C22" s="198"/>
      <c r="D22" s="198"/>
      <c r="E22" s="198"/>
      <c r="F22" s="198"/>
      <c r="G22" s="198"/>
      <c r="H22" s="198"/>
      <c r="I22" s="198"/>
      <c r="J22" s="221">
        <f t="shared" ref="J22:J27" si="5">J23</f>
        <v>0.5</v>
      </c>
      <c r="K22" s="221">
        <f t="shared" ref="K22:L27" si="6">K23</f>
        <v>0.5</v>
      </c>
      <c r="L22" s="221">
        <f t="shared" si="6"/>
        <v>0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49.5" customHeight="1" x14ac:dyDescent="0.25">
      <c r="A23" s="245" t="s">
        <v>222</v>
      </c>
      <c r="B23" s="198" t="s">
        <v>221</v>
      </c>
      <c r="C23" s="198" t="s">
        <v>166</v>
      </c>
      <c r="D23" s="198" t="s">
        <v>32</v>
      </c>
      <c r="E23" s="201" t="s">
        <v>223</v>
      </c>
      <c r="F23" s="198"/>
      <c r="G23" s="198"/>
      <c r="H23" s="198"/>
      <c r="I23" s="198"/>
      <c r="J23" s="221">
        <f t="shared" si="5"/>
        <v>0.5</v>
      </c>
      <c r="K23" s="221">
        <f t="shared" si="6"/>
        <v>0.5</v>
      </c>
      <c r="L23" s="221">
        <f t="shared" si="6"/>
        <v>0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39.75" customHeight="1" x14ac:dyDescent="0.25">
      <c r="A24" s="246" t="s">
        <v>92</v>
      </c>
      <c r="B24" s="198" t="s">
        <v>221</v>
      </c>
      <c r="C24" s="198" t="s">
        <v>166</v>
      </c>
      <c r="D24" s="198" t="s">
        <v>32</v>
      </c>
      <c r="E24" s="201" t="s">
        <v>223</v>
      </c>
      <c r="F24" s="198" t="s">
        <v>94</v>
      </c>
      <c r="G24" s="198"/>
      <c r="H24" s="198"/>
      <c r="I24" s="198"/>
      <c r="J24" s="221">
        <f t="shared" si="5"/>
        <v>0.5</v>
      </c>
      <c r="K24" s="221">
        <f t="shared" si="6"/>
        <v>0.5</v>
      </c>
      <c r="L24" s="221">
        <f t="shared" si="6"/>
        <v>0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38.25" customHeight="1" x14ac:dyDescent="0.25">
      <c r="A25" s="246" t="s">
        <v>93</v>
      </c>
      <c r="B25" s="198" t="s">
        <v>221</v>
      </c>
      <c r="C25" s="198" t="s">
        <v>166</v>
      </c>
      <c r="D25" s="198" t="s">
        <v>32</v>
      </c>
      <c r="E25" s="201" t="s">
        <v>223</v>
      </c>
      <c r="F25" s="198" t="s">
        <v>95</v>
      </c>
      <c r="G25" s="198"/>
      <c r="H25" s="198"/>
      <c r="I25" s="198"/>
      <c r="J25" s="221">
        <f t="shared" si="5"/>
        <v>0.5</v>
      </c>
      <c r="K25" s="221">
        <f t="shared" si="6"/>
        <v>0.5</v>
      </c>
      <c r="L25" s="221">
        <f t="shared" si="6"/>
        <v>0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35.25" customHeight="1" x14ac:dyDescent="0.25">
      <c r="A26" s="246" t="s">
        <v>224</v>
      </c>
      <c r="B26" s="198" t="s">
        <v>221</v>
      </c>
      <c r="C26" s="198" t="s">
        <v>166</v>
      </c>
      <c r="D26" s="198" t="s">
        <v>32</v>
      </c>
      <c r="E26" s="201" t="s">
        <v>223</v>
      </c>
      <c r="F26" s="198" t="s">
        <v>95</v>
      </c>
      <c r="G26" s="198" t="s">
        <v>25</v>
      </c>
      <c r="H26" s="198"/>
      <c r="I26" s="198"/>
      <c r="J26" s="221">
        <f t="shared" si="5"/>
        <v>0.5</v>
      </c>
      <c r="K26" s="221">
        <f t="shared" si="6"/>
        <v>0.5</v>
      </c>
      <c r="L26" s="221">
        <f t="shared" si="6"/>
        <v>0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37.5" customHeight="1" x14ac:dyDescent="0.25">
      <c r="A27" s="246" t="s">
        <v>220</v>
      </c>
      <c r="B27" s="198" t="s">
        <v>221</v>
      </c>
      <c r="C27" s="198" t="s">
        <v>166</v>
      </c>
      <c r="D27" s="198" t="s">
        <v>32</v>
      </c>
      <c r="E27" s="201" t="s">
        <v>223</v>
      </c>
      <c r="F27" s="198" t="s">
        <v>95</v>
      </c>
      <c r="G27" s="198" t="s">
        <v>25</v>
      </c>
      <c r="H27" s="198" t="s">
        <v>193</v>
      </c>
      <c r="I27" s="198"/>
      <c r="J27" s="221">
        <f t="shared" si="5"/>
        <v>0.5</v>
      </c>
      <c r="K27" s="221">
        <f t="shared" si="6"/>
        <v>0.5</v>
      </c>
      <c r="L27" s="221">
        <f t="shared" si="6"/>
        <v>0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47" t="s">
        <v>152</v>
      </c>
      <c r="B28" s="205" t="s">
        <v>221</v>
      </c>
      <c r="C28" s="205" t="s">
        <v>166</v>
      </c>
      <c r="D28" s="205" t="s">
        <v>32</v>
      </c>
      <c r="E28" s="248" t="s">
        <v>223</v>
      </c>
      <c r="F28" s="205" t="s">
        <v>95</v>
      </c>
      <c r="G28" s="205" t="s">
        <v>25</v>
      </c>
      <c r="H28" s="205" t="s">
        <v>193</v>
      </c>
      <c r="I28" s="205" t="s">
        <v>188</v>
      </c>
      <c r="J28" s="222">
        <f>'Прил 2'!J65</f>
        <v>0.5</v>
      </c>
      <c r="K28" s="222">
        <f>'Прил 2'!K65</f>
        <v>0.5</v>
      </c>
      <c r="L28" s="222">
        <f>'Прил 2'!L65</f>
        <v>0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5" t="s">
        <v>227</v>
      </c>
      <c r="B29" s="198" t="s">
        <v>226</v>
      </c>
      <c r="C29" s="198"/>
      <c r="D29" s="198"/>
      <c r="E29" s="201"/>
      <c r="F29" s="249"/>
      <c r="G29" s="198"/>
      <c r="H29" s="198"/>
      <c r="I29" s="198"/>
      <c r="J29" s="221">
        <f>J30+J37</f>
        <v>30</v>
      </c>
      <c r="K29" s="221">
        <f t="shared" ref="K29:L29" si="7">K30+K37</f>
        <v>30</v>
      </c>
      <c r="L29" s="221">
        <f t="shared" si="7"/>
        <v>30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49.5" customHeight="1" x14ac:dyDescent="0.25">
      <c r="A30" s="105" t="s">
        <v>228</v>
      </c>
      <c r="B30" s="198" t="s">
        <v>226</v>
      </c>
      <c r="C30" s="198" t="s">
        <v>166</v>
      </c>
      <c r="D30" s="198" t="s">
        <v>13</v>
      </c>
      <c r="E30" s="201"/>
      <c r="F30" s="249"/>
      <c r="G30" s="198"/>
      <c r="H30" s="198"/>
      <c r="I30" s="198"/>
      <c r="J30" s="221">
        <f t="shared" ref="J30:J35" si="8">J31</f>
        <v>10</v>
      </c>
      <c r="K30" s="221">
        <f t="shared" ref="K30:L35" si="9">K31</f>
        <v>10</v>
      </c>
      <c r="L30" s="221">
        <f t="shared" si="9"/>
        <v>10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19.5" customHeight="1" x14ac:dyDescent="0.25">
      <c r="A31" s="246" t="s">
        <v>52</v>
      </c>
      <c r="B31" s="198" t="s">
        <v>226</v>
      </c>
      <c r="C31" s="198" t="s">
        <v>166</v>
      </c>
      <c r="D31" s="198" t="s">
        <v>13</v>
      </c>
      <c r="E31" s="201" t="s">
        <v>231</v>
      </c>
      <c r="F31" s="249"/>
      <c r="G31" s="198"/>
      <c r="H31" s="198"/>
      <c r="I31" s="198"/>
      <c r="J31" s="221">
        <f t="shared" si="8"/>
        <v>10</v>
      </c>
      <c r="K31" s="221">
        <f t="shared" si="9"/>
        <v>10</v>
      </c>
      <c r="L31" s="221">
        <f t="shared" si="9"/>
        <v>10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39" customHeight="1" x14ac:dyDescent="0.25">
      <c r="A32" s="246" t="s">
        <v>92</v>
      </c>
      <c r="B32" s="198" t="s">
        <v>226</v>
      </c>
      <c r="C32" s="198" t="s">
        <v>166</v>
      </c>
      <c r="D32" s="198" t="s">
        <v>13</v>
      </c>
      <c r="E32" s="201" t="s">
        <v>231</v>
      </c>
      <c r="F32" s="198" t="s">
        <v>94</v>
      </c>
      <c r="G32" s="198"/>
      <c r="H32" s="198"/>
      <c r="I32" s="198"/>
      <c r="J32" s="221">
        <f t="shared" si="8"/>
        <v>10</v>
      </c>
      <c r="K32" s="221">
        <f t="shared" si="9"/>
        <v>10</v>
      </c>
      <c r="L32" s="221">
        <f t="shared" si="9"/>
        <v>10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39.75" customHeight="1" x14ac:dyDescent="0.25">
      <c r="A33" s="246" t="s">
        <v>93</v>
      </c>
      <c r="B33" s="198" t="s">
        <v>226</v>
      </c>
      <c r="C33" s="198" t="s">
        <v>166</v>
      </c>
      <c r="D33" s="198" t="s">
        <v>13</v>
      </c>
      <c r="E33" s="201" t="s">
        <v>231</v>
      </c>
      <c r="F33" s="198" t="s">
        <v>95</v>
      </c>
      <c r="G33" s="198"/>
      <c r="H33" s="198"/>
      <c r="I33" s="198"/>
      <c r="J33" s="221">
        <f t="shared" si="8"/>
        <v>10</v>
      </c>
      <c r="K33" s="221">
        <f t="shared" si="9"/>
        <v>10</v>
      </c>
      <c r="L33" s="221">
        <f t="shared" si="9"/>
        <v>10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15.75" customHeight="1" x14ac:dyDescent="0.25">
      <c r="A34" s="250" t="s">
        <v>50</v>
      </c>
      <c r="B34" s="201" t="s">
        <v>226</v>
      </c>
      <c r="C34" s="198" t="s">
        <v>166</v>
      </c>
      <c r="D34" s="198" t="s">
        <v>13</v>
      </c>
      <c r="E34" s="251">
        <v>43010</v>
      </c>
      <c r="F34" s="252">
        <v>240</v>
      </c>
      <c r="G34" s="253" t="s">
        <v>16</v>
      </c>
      <c r="H34" s="254"/>
      <c r="I34" s="254"/>
      <c r="J34" s="221">
        <f t="shared" si="8"/>
        <v>10</v>
      </c>
      <c r="K34" s="221">
        <f t="shared" si="9"/>
        <v>10</v>
      </c>
      <c r="L34" s="221">
        <f t="shared" si="9"/>
        <v>10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16.5" customHeight="1" x14ac:dyDescent="0.25">
      <c r="A35" s="255" t="s">
        <v>51</v>
      </c>
      <c r="B35" s="201" t="s">
        <v>226</v>
      </c>
      <c r="C35" s="198" t="s">
        <v>166</v>
      </c>
      <c r="D35" s="198" t="s">
        <v>13</v>
      </c>
      <c r="E35" s="251">
        <v>43010</v>
      </c>
      <c r="F35" s="252">
        <v>240</v>
      </c>
      <c r="G35" s="253" t="s">
        <v>16</v>
      </c>
      <c r="H35" s="254" t="s">
        <v>25</v>
      </c>
      <c r="I35" s="254"/>
      <c r="J35" s="221">
        <f t="shared" si="8"/>
        <v>10</v>
      </c>
      <c r="K35" s="221">
        <f t="shared" si="9"/>
        <v>10</v>
      </c>
      <c r="L35" s="221">
        <f t="shared" si="9"/>
        <v>10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256" t="s">
        <v>152</v>
      </c>
      <c r="B36" s="248" t="s">
        <v>226</v>
      </c>
      <c r="C36" s="257">
        <v>0</v>
      </c>
      <c r="D36" s="205" t="s">
        <v>13</v>
      </c>
      <c r="E36" s="258">
        <v>43010</v>
      </c>
      <c r="F36" s="257">
        <v>240</v>
      </c>
      <c r="G36" s="259" t="s">
        <v>16</v>
      </c>
      <c r="H36" s="260" t="s">
        <v>25</v>
      </c>
      <c r="I36" s="260" t="s">
        <v>188</v>
      </c>
      <c r="J36" s="222">
        <f>'Прил 2'!J84</f>
        <v>10</v>
      </c>
      <c r="K36" s="222">
        <f>'Прил 2'!K84</f>
        <v>10</v>
      </c>
      <c r="L36" s="222">
        <f>'Прил 2'!L84</f>
        <v>10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70" t="s">
        <v>229</v>
      </c>
      <c r="B37" s="201" t="s">
        <v>226</v>
      </c>
      <c r="C37" s="252">
        <v>0</v>
      </c>
      <c r="D37" s="198" t="s">
        <v>25</v>
      </c>
      <c r="E37" s="252"/>
      <c r="F37" s="252"/>
      <c r="G37" s="254"/>
      <c r="H37" s="254"/>
      <c r="I37" s="254"/>
      <c r="J37" s="221">
        <f t="shared" ref="J37:J42" si="10">J38</f>
        <v>20</v>
      </c>
      <c r="K37" s="221">
        <f t="shared" ref="K37:L42" si="11">K38</f>
        <v>20</v>
      </c>
      <c r="L37" s="221">
        <f t="shared" si="11"/>
        <v>20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0.25" customHeight="1" x14ac:dyDescent="0.25">
      <c r="A38" s="246" t="s">
        <v>132</v>
      </c>
      <c r="B38" s="201" t="s">
        <v>226</v>
      </c>
      <c r="C38" s="252">
        <v>0</v>
      </c>
      <c r="D38" s="198" t="s">
        <v>25</v>
      </c>
      <c r="E38" s="201" t="s">
        <v>232</v>
      </c>
      <c r="F38" s="198"/>
      <c r="G38" s="198"/>
      <c r="H38" s="198"/>
      <c r="I38" s="198"/>
      <c r="J38" s="221">
        <f t="shared" si="10"/>
        <v>20</v>
      </c>
      <c r="K38" s="221">
        <f t="shared" si="11"/>
        <v>20</v>
      </c>
      <c r="L38" s="221">
        <f t="shared" si="11"/>
        <v>20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39" customHeight="1" x14ac:dyDescent="0.25">
      <c r="A39" s="246" t="s">
        <v>92</v>
      </c>
      <c r="B39" s="201" t="s">
        <v>226</v>
      </c>
      <c r="C39" s="252">
        <v>0</v>
      </c>
      <c r="D39" s="198" t="s">
        <v>25</v>
      </c>
      <c r="E39" s="201" t="s">
        <v>232</v>
      </c>
      <c r="F39" s="198" t="s">
        <v>94</v>
      </c>
      <c r="G39" s="198"/>
      <c r="H39" s="198"/>
      <c r="I39" s="198"/>
      <c r="J39" s="221">
        <f t="shared" si="10"/>
        <v>20</v>
      </c>
      <c r="K39" s="221">
        <f t="shared" si="11"/>
        <v>20</v>
      </c>
      <c r="L39" s="221">
        <f t="shared" si="11"/>
        <v>20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7.5" customHeight="1" x14ac:dyDescent="0.25">
      <c r="A40" s="246" t="s">
        <v>93</v>
      </c>
      <c r="B40" s="201" t="s">
        <v>226</v>
      </c>
      <c r="C40" s="252">
        <v>0</v>
      </c>
      <c r="D40" s="198" t="s">
        <v>25</v>
      </c>
      <c r="E40" s="201" t="s">
        <v>232</v>
      </c>
      <c r="F40" s="198" t="s">
        <v>95</v>
      </c>
      <c r="G40" s="198"/>
      <c r="H40" s="198"/>
      <c r="I40" s="198"/>
      <c r="J40" s="221">
        <f t="shared" si="10"/>
        <v>20</v>
      </c>
      <c r="K40" s="221">
        <f t="shared" si="11"/>
        <v>20</v>
      </c>
      <c r="L40" s="221">
        <f t="shared" si="11"/>
        <v>20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18.75" customHeight="1" x14ac:dyDescent="0.25">
      <c r="A41" s="250" t="s">
        <v>50</v>
      </c>
      <c r="B41" s="201" t="s">
        <v>226</v>
      </c>
      <c r="C41" s="252">
        <v>0</v>
      </c>
      <c r="D41" s="198" t="s">
        <v>25</v>
      </c>
      <c r="E41" s="201" t="s">
        <v>232</v>
      </c>
      <c r="F41" s="252">
        <v>240</v>
      </c>
      <c r="G41" s="253" t="s">
        <v>16</v>
      </c>
      <c r="H41" s="254"/>
      <c r="I41" s="254"/>
      <c r="J41" s="221">
        <f t="shared" si="10"/>
        <v>20</v>
      </c>
      <c r="K41" s="221">
        <f t="shared" si="11"/>
        <v>20</v>
      </c>
      <c r="L41" s="221">
        <f t="shared" si="11"/>
        <v>20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17.25" customHeight="1" x14ac:dyDescent="0.25">
      <c r="A42" s="255" t="s">
        <v>51</v>
      </c>
      <c r="B42" s="201" t="s">
        <v>226</v>
      </c>
      <c r="C42" s="252">
        <v>0</v>
      </c>
      <c r="D42" s="198" t="s">
        <v>25</v>
      </c>
      <c r="E42" s="251">
        <v>43040</v>
      </c>
      <c r="F42" s="252">
        <v>240</v>
      </c>
      <c r="G42" s="253" t="s">
        <v>16</v>
      </c>
      <c r="H42" s="254" t="s">
        <v>25</v>
      </c>
      <c r="I42" s="254"/>
      <c r="J42" s="221">
        <f t="shared" si="10"/>
        <v>20</v>
      </c>
      <c r="K42" s="221">
        <f t="shared" si="11"/>
        <v>20</v>
      </c>
      <c r="L42" s="221">
        <f t="shared" si="11"/>
        <v>20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56" t="s">
        <v>152</v>
      </c>
      <c r="B43" s="248" t="s">
        <v>226</v>
      </c>
      <c r="C43" s="257">
        <v>0</v>
      </c>
      <c r="D43" s="205" t="s">
        <v>25</v>
      </c>
      <c r="E43" s="258">
        <v>43040</v>
      </c>
      <c r="F43" s="257">
        <v>240</v>
      </c>
      <c r="G43" s="259" t="s">
        <v>16</v>
      </c>
      <c r="H43" s="260" t="s">
        <v>25</v>
      </c>
      <c r="I43" s="260" t="s">
        <v>188</v>
      </c>
      <c r="J43" s="222">
        <f>'Прил 2'!J88</f>
        <v>20</v>
      </c>
      <c r="K43" s="222">
        <f>'Прил 2'!K88</f>
        <v>20</v>
      </c>
      <c r="L43" s="222">
        <f>'Прил 2'!L88</f>
        <v>20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67.5" customHeight="1" x14ac:dyDescent="0.25">
      <c r="A44" s="70" t="s">
        <v>219</v>
      </c>
      <c r="B44" s="5" t="s">
        <v>189</v>
      </c>
      <c r="C44" s="65"/>
      <c r="D44" s="65"/>
      <c r="E44" s="65"/>
      <c r="F44" s="83"/>
      <c r="G44" s="87"/>
      <c r="H44" s="87"/>
      <c r="I44" s="87"/>
      <c r="J44" s="221">
        <f t="shared" ref="J44:J49" si="12">J45</f>
        <v>0.5</v>
      </c>
      <c r="K44" s="221">
        <f t="shared" ref="K44:L49" si="13">K45</f>
        <v>0</v>
      </c>
      <c r="L44" s="221">
        <f t="shared" si="13"/>
        <v>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33" customHeight="1" x14ac:dyDescent="0.25">
      <c r="A45" s="70" t="s">
        <v>190</v>
      </c>
      <c r="B45" s="5" t="s">
        <v>189</v>
      </c>
      <c r="C45" s="65" t="s">
        <v>166</v>
      </c>
      <c r="D45" s="65" t="s">
        <v>166</v>
      </c>
      <c r="E45" s="65" t="s">
        <v>191</v>
      </c>
      <c r="F45" s="83"/>
      <c r="G45" s="87"/>
      <c r="H45" s="87"/>
      <c r="I45" s="87"/>
      <c r="J45" s="221">
        <f t="shared" si="12"/>
        <v>0.5</v>
      </c>
      <c r="K45" s="221">
        <f t="shared" si="13"/>
        <v>0</v>
      </c>
      <c r="L45" s="221">
        <f t="shared" si="13"/>
        <v>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34.5" customHeight="1" x14ac:dyDescent="0.25">
      <c r="A46" s="70" t="s">
        <v>92</v>
      </c>
      <c r="B46" s="5" t="s">
        <v>189</v>
      </c>
      <c r="C46" s="5" t="s">
        <v>166</v>
      </c>
      <c r="D46" s="5" t="s">
        <v>32</v>
      </c>
      <c r="E46" s="5" t="s">
        <v>191</v>
      </c>
      <c r="F46" s="5" t="s">
        <v>94</v>
      </c>
      <c r="G46" s="87"/>
      <c r="H46" s="87"/>
      <c r="I46" s="87"/>
      <c r="J46" s="221">
        <f t="shared" si="12"/>
        <v>0.5</v>
      </c>
      <c r="K46" s="221">
        <f t="shared" si="13"/>
        <v>0</v>
      </c>
      <c r="L46" s="221">
        <f t="shared" si="13"/>
        <v>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36" customHeight="1" x14ac:dyDescent="0.25">
      <c r="A47" s="70" t="s">
        <v>93</v>
      </c>
      <c r="B47" s="5" t="s">
        <v>189</v>
      </c>
      <c r="C47" s="5" t="s">
        <v>166</v>
      </c>
      <c r="D47" s="5" t="s">
        <v>32</v>
      </c>
      <c r="E47" s="5" t="s">
        <v>191</v>
      </c>
      <c r="F47" s="5" t="s">
        <v>95</v>
      </c>
      <c r="G47" s="87"/>
      <c r="H47" s="87"/>
      <c r="I47" s="87"/>
      <c r="J47" s="221">
        <f t="shared" si="12"/>
        <v>0.5</v>
      </c>
      <c r="K47" s="221">
        <f t="shared" si="13"/>
        <v>0</v>
      </c>
      <c r="L47" s="221">
        <f t="shared" si="13"/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17.25" customHeight="1" x14ac:dyDescent="0.25">
      <c r="A48" s="110" t="s">
        <v>12</v>
      </c>
      <c r="B48" s="5" t="s">
        <v>189</v>
      </c>
      <c r="C48" s="5" t="s">
        <v>166</v>
      </c>
      <c r="D48" s="5" t="s">
        <v>32</v>
      </c>
      <c r="E48" s="5" t="s">
        <v>191</v>
      </c>
      <c r="F48" s="5" t="s">
        <v>95</v>
      </c>
      <c r="G48" s="65" t="s">
        <v>13</v>
      </c>
      <c r="H48" s="87"/>
      <c r="I48" s="87"/>
      <c r="J48" s="221">
        <f t="shared" si="12"/>
        <v>0.5</v>
      </c>
      <c r="K48" s="221">
        <f t="shared" si="13"/>
        <v>0</v>
      </c>
      <c r="L48" s="221">
        <f t="shared" si="13"/>
        <v>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23.25" customHeight="1" x14ac:dyDescent="0.25">
      <c r="A49" s="110" t="s">
        <v>187</v>
      </c>
      <c r="B49" s="5" t="s">
        <v>189</v>
      </c>
      <c r="C49" s="5" t="s">
        <v>166</v>
      </c>
      <c r="D49" s="5" t="s">
        <v>32</v>
      </c>
      <c r="E49" s="5" t="s">
        <v>191</v>
      </c>
      <c r="F49" s="5" t="s">
        <v>95</v>
      </c>
      <c r="G49" s="65" t="s">
        <v>13</v>
      </c>
      <c r="H49" s="65" t="s">
        <v>28</v>
      </c>
      <c r="I49" s="87"/>
      <c r="J49" s="221">
        <f t="shared" si="12"/>
        <v>0.5</v>
      </c>
      <c r="K49" s="221">
        <f t="shared" si="13"/>
        <v>0</v>
      </c>
      <c r="L49" s="221">
        <f t="shared" si="13"/>
        <v>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204" t="s">
        <v>152</v>
      </c>
      <c r="B50" s="207" t="s">
        <v>189</v>
      </c>
      <c r="C50" s="74" t="s">
        <v>166</v>
      </c>
      <c r="D50" s="87" t="s">
        <v>32</v>
      </c>
      <c r="E50" s="76">
        <v>42300</v>
      </c>
      <c r="F50" s="74" t="s">
        <v>95</v>
      </c>
      <c r="G50" s="208" t="s">
        <v>13</v>
      </c>
      <c r="H50" s="209" t="s">
        <v>134</v>
      </c>
      <c r="I50" s="87">
        <v>911</v>
      </c>
      <c r="J50" s="222">
        <f>'Прил 2'!J50</f>
        <v>0.5</v>
      </c>
      <c r="K50" s="222">
        <f>'Прил 2'!K50</f>
        <v>0</v>
      </c>
      <c r="L50" s="222">
        <f>'Прил 2'!L50</f>
        <v>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7.25" customHeight="1" x14ac:dyDescent="0.25">
      <c r="A51" s="78" t="s">
        <v>133</v>
      </c>
      <c r="B51" s="67" t="s">
        <v>30</v>
      </c>
      <c r="C51" s="5"/>
      <c r="D51" s="65"/>
      <c r="E51" s="89"/>
      <c r="F51" s="65"/>
      <c r="G51" s="156"/>
      <c r="H51" s="157"/>
      <c r="I51" s="158"/>
      <c r="J51" s="100">
        <f>J52+J65</f>
        <v>1647.8536300000001</v>
      </c>
      <c r="K51" s="100">
        <f>K52+K65</f>
        <v>1017.01537</v>
      </c>
      <c r="L51" s="100">
        <f>L52+L65</f>
        <v>1020.5846</v>
      </c>
      <c r="M51" s="63"/>
      <c r="N51" s="63"/>
      <c r="O51" s="63"/>
    </row>
    <row r="52" spans="1:53" ht="15.75" x14ac:dyDescent="0.25">
      <c r="A52" s="110" t="s">
        <v>128</v>
      </c>
      <c r="B52" s="67">
        <v>65</v>
      </c>
      <c r="C52" s="5">
        <v>1</v>
      </c>
      <c r="D52" s="74"/>
      <c r="E52" s="79"/>
      <c r="F52" s="74"/>
      <c r="G52" s="156"/>
      <c r="H52" s="157"/>
      <c r="I52" s="158"/>
      <c r="J52" s="100">
        <f>J53+J59</f>
        <v>589.5</v>
      </c>
      <c r="K52" s="100">
        <f t="shared" ref="K52:L52" si="14">K53</f>
        <v>446.5</v>
      </c>
      <c r="L52" s="100">
        <f t="shared" si="14"/>
        <v>450</v>
      </c>
    </row>
    <row r="53" spans="1:53" ht="31.5" x14ac:dyDescent="0.25">
      <c r="A53" s="110" t="s">
        <v>31</v>
      </c>
      <c r="B53" s="68" t="s">
        <v>30</v>
      </c>
      <c r="C53" s="65" t="s">
        <v>20</v>
      </c>
      <c r="D53" s="65" t="s">
        <v>32</v>
      </c>
      <c r="E53" s="89" t="s">
        <v>33</v>
      </c>
      <c r="F53" s="65"/>
      <c r="G53" s="68"/>
      <c r="H53" s="65"/>
      <c r="I53" s="65"/>
      <c r="J53" s="100">
        <f>J56</f>
        <v>589.5</v>
      </c>
      <c r="K53" s="100">
        <f>K56</f>
        <v>446.5</v>
      </c>
      <c r="L53" s="223">
        <f>L56</f>
        <v>450</v>
      </c>
    </row>
    <row r="54" spans="1:53" ht="78.75" x14ac:dyDescent="0.25">
      <c r="A54" s="99" t="s">
        <v>96</v>
      </c>
      <c r="B54" s="67">
        <v>65</v>
      </c>
      <c r="C54" s="5">
        <v>1</v>
      </c>
      <c r="D54" s="65" t="s">
        <v>32</v>
      </c>
      <c r="E54" s="66">
        <v>41150</v>
      </c>
      <c r="F54" s="65" t="s">
        <v>98</v>
      </c>
      <c r="G54" s="65"/>
      <c r="H54" s="65"/>
      <c r="I54" s="65"/>
      <c r="J54" s="100">
        <f>J55</f>
        <v>589.5</v>
      </c>
      <c r="K54" s="100">
        <f t="shared" ref="K54:L54" si="15">K55</f>
        <v>446.5</v>
      </c>
      <c r="L54" s="100">
        <f t="shared" si="15"/>
        <v>450</v>
      </c>
    </row>
    <row r="55" spans="1:53" ht="31.5" x14ac:dyDescent="0.25">
      <c r="A55" s="99" t="s">
        <v>97</v>
      </c>
      <c r="B55" s="67">
        <v>65</v>
      </c>
      <c r="C55" s="5">
        <v>1</v>
      </c>
      <c r="D55" s="65" t="s">
        <v>32</v>
      </c>
      <c r="E55" s="66">
        <v>41150</v>
      </c>
      <c r="F55" s="65" t="s">
        <v>99</v>
      </c>
      <c r="G55" s="65"/>
      <c r="H55" s="65"/>
      <c r="I55" s="65"/>
      <c r="J55" s="100">
        <f>J56</f>
        <v>589.5</v>
      </c>
      <c r="K55" s="100">
        <f t="shared" ref="K55:L55" si="16">K56</f>
        <v>446.5</v>
      </c>
      <c r="L55" s="100">
        <f t="shared" si="16"/>
        <v>450</v>
      </c>
    </row>
    <row r="56" spans="1:53" ht="15.75" x14ac:dyDescent="0.25">
      <c r="A56" s="110" t="s">
        <v>12</v>
      </c>
      <c r="B56" s="67">
        <v>65</v>
      </c>
      <c r="C56" s="5">
        <v>1</v>
      </c>
      <c r="D56" s="65" t="s">
        <v>32</v>
      </c>
      <c r="E56" s="66">
        <v>41150</v>
      </c>
      <c r="F56" s="5" t="s">
        <v>99</v>
      </c>
      <c r="G56" s="159" t="s">
        <v>13</v>
      </c>
      <c r="H56" s="160"/>
      <c r="I56" s="65"/>
      <c r="J56" s="100">
        <f>J57</f>
        <v>589.5</v>
      </c>
      <c r="K56" s="100">
        <f t="shared" ref="K56:L57" si="17">K57</f>
        <v>446.5</v>
      </c>
      <c r="L56" s="223">
        <f t="shared" si="17"/>
        <v>450</v>
      </c>
    </row>
    <row r="57" spans="1:53" ht="47.25" x14ac:dyDescent="0.25">
      <c r="A57" s="110" t="s">
        <v>29</v>
      </c>
      <c r="B57" s="67">
        <v>65</v>
      </c>
      <c r="C57" s="5">
        <v>1</v>
      </c>
      <c r="D57" s="65" t="s">
        <v>32</v>
      </c>
      <c r="E57" s="66">
        <v>41150</v>
      </c>
      <c r="F57" s="5" t="s">
        <v>99</v>
      </c>
      <c r="G57" s="161" t="s">
        <v>13</v>
      </c>
      <c r="H57" s="162" t="s">
        <v>24</v>
      </c>
      <c r="I57" s="65"/>
      <c r="J57" s="100">
        <f>J58</f>
        <v>589.5</v>
      </c>
      <c r="K57" s="100">
        <f t="shared" si="17"/>
        <v>446.5</v>
      </c>
      <c r="L57" s="223">
        <f t="shared" si="17"/>
        <v>450</v>
      </c>
    </row>
    <row r="58" spans="1:53" ht="47.25" x14ac:dyDescent="0.25">
      <c r="A58" s="204" t="s">
        <v>152</v>
      </c>
      <c r="B58" s="207">
        <v>65</v>
      </c>
      <c r="C58" s="74">
        <v>1</v>
      </c>
      <c r="D58" s="87" t="s">
        <v>32</v>
      </c>
      <c r="E58" s="79" t="s">
        <v>33</v>
      </c>
      <c r="F58" s="74" t="s">
        <v>99</v>
      </c>
      <c r="G58" s="208" t="s">
        <v>13</v>
      </c>
      <c r="H58" s="209" t="s">
        <v>24</v>
      </c>
      <c r="I58" s="87">
        <v>911</v>
      </c>
      <c r="J58" s="224">
        <f>'Прил 2'!J15</f>
        <v>589.5</v>
      </c>
      <c r="K58" s="224">
        <f>'Прил 2'!K15</f>
        <v>446.5</v>
      </c>
      <c r="L58" s="224">
        <f>'Прил 2'!L15</f>
        <v>450</v>
      </c>
    </row>
    <row r="59" spans="1:53" ht="0.75" customHeight="1" x14ac:dyDescent="0.25">
      <c r="A59" s="197" t="s">
        <v>185</v>
      </c>
      <c r="B59" s="64" t="s">
        <v>30</v>
      </c>
      <c r="C59" s="5" t="s">
        <v>20</v>
      </c>
      <c r="D59" s="65" t="s">
        <v>32</v>
      </c>
      <c r="E59" s="66" t="s">
        <v>186</v>
      </c>
      <c r="F59" s="5"/>
      <c r="G59" s="5"/>
      <c r="H59" s="5"/>
      <c r="I59" s="65"/>
      <c r="J59" s="100">
        <f>J60</f>
        <v>0</v>
      </c>
      <c r="K59" s="100">
        <f t="shared" ref="K59:L63" si="18">K60</f>
        <v>0</v>
      </c>
      <c r="L59" s="100">
        <f t="shared" si="18"/>
        <v>0</v>
      </c>
    </row>
    <row r="60" spans="1:53" ht="78.75" hidden="1" x14ac:dyDescent="0.25">
      <c r="A60" s="200" t="s">
        <v>96</v>
      </c>
      <c r="B60" s="64" t="s">
        <v>30</v>
      </c>
      <c r="C60" s="5" t="s">
        <v>20</v>
      </c>
      <c r="D60" s="65" t="s">
        <v>32</v>
      </c>
      <c r="E60" s="66" t="s">
        <v>186</v>
      </c>
      <c r="F60" s="5" t="s">
        <v>98</v>
      </c>
      <c r="G60" s="5"/>
      <c r="H60" s="5"/>
      <c r="I60" s="65"/>
      <c r="J60" s="100">
        <f>J61</f>
        <v>0</v>
      </c>
      <c r="K60" s="100">
        <f t="shared" si="18"/>
        <v>0</v>
      </c>
      <c r="L60" s="100">
        <f t="shared" si="18"/>
        <v>0</v>
      </c>
    </row>
    <row r="61" spans="1:53" ht="31.5" hidden="1" x14ac:dyDescent="0.25">
      <c r="A61" s="200" t="s">
        <v>97</v>
      </c>
      <c r="B61" s="64" t="s">
        <v>30</v>
      </c>
      <c r="C61" s="5" t="s">
        <v>20</v>
      </c>
      <c r="D61" s="65" t="s">
        <v>32</v>
      </c>
      <c r="E61" s="66" t="s">
        <v>186</v>
      </c>
      <c r="F61" s="5" t="s">
        <v>99</v>
      </c>
      <c r="G61" s="5"/>
      <c r="H61" s="5"/>
      <c r="I61" s="65"/>
      <c r="J61" s="100">
        <f>J62</f>
        <v>0</v>
      </c>
      <c r="K61" s="100">
        <f t="shared" si="18"/>
        <v>0</v>
      </c>
      <c r="L61" s="100">
        <f t="shared" si="18"/>
        <v>0</v>
      </c>
    </row>
    <row r="62" spans="1:53" ht="15.75" hidden="1" x14ac:dyDescent="0.25">
      <c r="A62" s="206" t="s">
        <v>12</v>
      </c>
      <c r="B62" s="64" t="s">
        <v>30</v>
      </c>
      <c r="C62" s="5" t="s">
        <v>20</v>
      </c>
      <c r="D62" s="65" t="s">
        <v>32</v>
      </c>
      <c r="E62" s="66" t="s">
        <v>186</v>
      </c>
      <c r="F62" s="5" t="s">
        <v>99</v>
      </c>
      <c r="G62" s="5" t="s">
        <v>13</v>
      </c>
      <c r="H62" s="5"/>
      <c r="I62" s="65"/>
      <c r="J62" s="100">
        <f>J63</f>
        <v>0</v>
      </c>
      <c r="K62" s="100">
        <f t="shared" si="18"/>
        <v>0</v>
      </c>
      <c r="L62" s="100">
        <f t="shared" si="18"/>
        <v>0</v>
      </c>
    </row>
    <row r="63" spans="1:53" ht="47.25" hidden="1" x14ac:dyDescent="0.25">
      <c r="A63" s="206" t="s">
        <v>29</v>
      </c>
      <c r="B63" s="64" t="s">
        <v>30</v>
      </c>
      <c r="C63" s="5" t="s">
        <v>20</v>
      </c>
      <c r="D63" s="65" t="s">
        <v>32</v>
      </c>
      <c r="E63" s="66" t="s">
        <v>186</v>
      </c>
      <c r="F63" s="5" t="s">
        <v>99</v>
      </c>
      <c r="G63" s="5" t="s">
        <v>13</v>
      </c>
      <c r="H63" s="5" t="s">
        <v>24</v>
      </c>
      <c r="I63" s="65"/>
      <c r="J63" s="100">
        <f>J64</f>
        <v>0</v>
      </c>
      <c r="K63" s="100">
        <f t="shared" si="18"/>
        <v>0</v>
      </c>
      <c r="L63" s="100">
        <f t="shared" si="18"/>
        <v>0</v>
      </c>
    </row>
    <row r="64" spans="1:53" ht="47.25" hidden="1" x14ac:dyDescent="0.25">
      <c r="A64" s="204" t="s">
        <v>152</v>
      </c>
      <c r="B64" s="80" t="s">
        <v>30</v>
      </c>
      <c r="C64" s="74" t="s">
        <v>20</v>
      </c>
      <c r="D64" s="87" t="s">
        <v>32</v>
      </c>
      <c r="E64" s="79" t="s">
        <v>186</v>
      </c>
      <c r="F64" s="74" t="s">
        <v>99</v>
      </c>
      <c r="G64" s="74" t="s">
        <v>13</v>
      </c>
      <c r="H64" s="74" t="s">
        <v>24</v>
      </c>
      <c r="I64" s="87" t="s">
        <v>188</v>
      </c>
      <c r="J64" s="224">
        <f>'Прил 2'!J18</f>
        <v>0</v>
      </c>
      <c r="K64" s="224">
        <f>'Прил 2'!K18</f>
        <v>0</v>
      </c>
      <c r="L64" s="224">
        <f>'Прил 2'!L18</f>
        <v>0</v>
      </c>
    </row>
    <row r="65" spans="1:53" ht="31.5" x14ac:dyDescent="0.25">
      <c r="A65" s="110" t="s">
        <v>131</v>
      </c>
      <c r="B65" s="64" t="s">
        <v>30</v>
      </c>
      <c r="C65" s="5" t="s">
        <v>21</v>
      </c>
      <c r="D65" s="65"/>
      <c r="E65" s="66"/>
      <c r="F65" s="5"/>
      <c r="G65" s="67"/>
      <c r="H65" s="5"/>
      <c r="I65" s="65"/>
      <c r="J65" s="100">
        <f>J66+J72+J82+J78</f>
        <v>1058.3536300000001</v>
      </c>
      <c r="K65" s="100">
        <f t="shared" ref="K65:L65" si="19">K66+K72+K82+K78</f>
        <v>570.51536999999996</v>
      </c>
      <c r="L65" s="100">
        <f t="shared" si="19"/>
        <v>570.58460000000002</v>
      </c>
    </row>
    <row r="66" spans="1:53" ht="30.75" customHeight="1" x14ac:dyDescent="0.25">
      <c r="A66" s="110" t="s">
        <v>34</v>
      </c>
      <c r="B66" s="64" t="s">
        <v>30</v>
      </c>
      <c r="C66" s="5" t="s">
        <v>21</v>
      </c>
      <c r="D66" s="65" t="s">
        <v>32</v>
      </c>
      <c r="E66" s="66" t="s">
        <v>35</v>
      </c>
      <c r="F66" s="5"/>
      <c r="G66" s="67"/>
      <c r="H66" s="5"/>
      <c r="I66" s="68"/>
      <c r="J66" s="100">
        <f>J67</f>
        <v>520</v>
      </c>
      <c r="K66" s="100">
        <f>K69</f>
        <v>520.5</v>
      </c>
      <c r="L66" s="223">
        <f>L69</f>
        <v>520</v>
      </c>
    </row>
    <row r="67" spans="1:53" ht="84" customHeight="1" x14ac:dyDescent="0.25">
      <c r="A67" s="99" t="s">
        <v>96</v>
      </c>
      <c r="B67" s="64" t="s">
        <v>30</v>
      </c>
      <c r="C67" s="5" t="s">
        <v>21</v>
      </c>
      <c r="D67" s="65" t="s">
        <v>32</v>
      </c>
      <c r="E67" s="66" t="s">
        <v>35</v>
      </c>
      <c r="F67" s="5" t="s">
        <v>98</v>
      </c>
      <c r="G67" s="67"/>
      <c r="H67" s="5"/>
      <c r="I67" s="68"/>
      <c r="J67" s="100">
        <f>J68</f>
        <v>520</v>
      </c>
      <c r="K67" s="100">
        <f t="shared" ref="K67:L67" si="20">K68</f>
        <v>520.5</v>
      </c>
      <c r="L67" s="100">
        <f t="shared" si="20"/>
        <v>520</v>
      </c>
    </row>
    <row r="68" spans="1:53" ht="30.75" customHeight="1" x14ac:dyDescent="0.25">
      <c r="A68" s="99" t="s">
        <v>97</v>
      </c>
      <c r="B68" s="64" t="s">
        <v>30</v>
      </c>
      <c r="C68" s="5" t="s">
        <v>21</v>
      </c>
      <c r="D68" s="65" t="s">
        <v>32</v>
      </c>
      <c r="E68" s="66" t="s">
        <v>35</v>
      </c>
      <c r="F68" s="5" t="s">
        <v>99</v>
      </c>
      <c r="G68" s="67"/>
      <c r="H68" s="5"/>
      <c r="I68" s="68"/>
      <c r="J68" s="100">
        <f>J69</f>
        <v>520</v>
      </c>
      <c r="K68" s="100">
        <f t="shared" ref="K68:L68" si="21">K69</f>
        <v>520.5</v>
      </c>
      <c r="L68" s="100">
        <f t="shared" si="21"/>
        <v>520</v>
      </c>
    </row>
    <row r="69" spans="1:53" ht="15.75" x14ac:dyDescent="0.25">
      <c r="A69" s="110" t="s">
        <v>12</v>
      </c>
      <c r="B69" s="64" t="s">
        <v>30</v>
      </c>
      <c r="C69" s="5" t="s">
        <v>21</v>
      </c>
      <c r="D69" s="65" t="s">
        <v>32</v>
      </c>
      <c r="E69" s="66" t="s">
        <v>35</v>
      </c>
      <c r="F69" s="5" t="s">
        <v>99</v>
      </c>
      <c r="G69" s="67" t="s">
        <v>13</v>
      </c>
      <c r="H69" s="5"/>
      <c r="I69" s="68"/>
      <c r="J69" s="100">
        <f>J70</f>
        <v>520</v>
      </c>
      <c r="K69" s="100">
        <f t="shared" ref="K69:L70" si="22">K70</f>
        <v>520.5</v>
      </c>
      <c r="L69" s="223">
        <f t="shared" si="22"/>
        <v>520</v>
      </c>
    </row>
    <row r="70" spans="1:53" ht="63" customHeight="1" x14ac:dyDescent="0.25">
      <c r="A70" s="110" t="s">
        <v>60</v>
      </c>
      <c r="B70" s="64" t="s">
        <v>30</v>
      </c>
      <c r="C70" s="65" t="s">
        <v>21</v>
      </c>
      <c r="D70" s="65" t="s">
        <v>32</v>
      </c>
      <c r="E70" s="89">
        <v>41110</v>
      </c>
      <c r="F70" s="65" t="s">
        <v>99</v>
      </c>
      <c r="G70" s="68" t="s">
        <v>13</v>
      </c>
      <c r="H70" s="65" t="s">
        <v>14</v>
      </c>
      <c r="I70" s="68"/>
      <c r="J70" s="100">
        <f>J71</f>
        <v>520</v>
      </c>
      <c r="K70" s="100">
        <f t="shared" si="22"/>
        <v>520.5</v>
      </c>
      <c r="L70" s="223">
        <f t="shared" si="22"/>
        <v>520</v>
      </c>
    </row>
    <row r="71" spans="1:53" ht="47.25" x14ac:dyDescent="0.25">
      <c r="A71" s="204" t="s">
        <v>152</v>
      </c>
      <c r="B71" s="80" t="s">
        <v>30</v>
      </c>
      <c r="C71" s="87" t="s">
        <v>21</v>
      </c>
      <c r="D71" s="87" t="s">
        <v>32</v>
      </c>
      <c r="E71" s="88" t="s">
        <v>35</v>
      </c>
      <c r="F71" s="87" t="s">
        <v>99</v>
      </c>
      <c r="G71" s="207" t="s">
        <v>13</v>
      </c>
      <c r="H71" s="74" t="s">
        <v>14</v>
      </c>
      <c r="I71" s="87">
        <v>911</v>
      </c>
      <c r="J71" s="224">
        <f>'Прил 2'!J24</f>
        <v>520</v>
      </c>
      <c r="K71" s="224">
        <f>'Прил 2'!K24</f>
        <v>520.5</v>
      </c>
      <c r="L71" s="224">
        <f>'Прил 2'!L24</f>
        <v>520</v>
      </c>
    </row>
    <row r="72" spans="1:53" ht="31.5" x14ac:dyDescent="0.25">
      <c r="A72" s="70" t="s">
        <v>204</v>
      </c>
      <c r="B72" s="68" t="s">
        <v>30</v>
      </c>
      <c r="C72" s="65" t="s">
        <v>21</v>
      </c>
      <c r="D72" s="65" t="s">
        <v>32</v>
      </c>
      <c r="E72" s="89" t="s">
        <v>36</v>
      </c>
      <c r="F72" s="65"/>
      <c r="G72" s="67"/>
      <c r="H72" s="5"/>
      <c r="I72" s="68"/>
      <c r="J72" s="100">
        <f>J75</f>
        <v>306.33363000000003</v>
      </c>
      <c r="K72" s="100">
        <f t="shared" ref="K72:L72" si="23">K75</f>
        <v>20.015370000000001</v>
      </c>
      <c r="L72" s="100">
        <f t="shared" si="23"/>
        <v>20.584599999999998</v>
      </c>
    </row>
    <row r="73" spans="1:53" ht="31.5" x14ac:dyDescent="0.25">
      <c r="A73" s="70" t="s">
        <v>92</v>
      </c>
      <c r="B73" s="64" t="s">
        <v>30</v>
      </c>
      <c r="C73" s="65" t="s">
        <v>21</v>
      </c>
      <c r="D73" s="65" t="s">
        <v>32</v>
      </c>
      <c r="E73" s="89" t="s">
        <v>36</v>
      </c>
      <c r="F73" s="65" t="s">
        <v>94</v>
      </c>
      <c r="G73" s="67"/>
      <c r="H73" s="5"/>
      <c r="I73" s="68"/>
      <c r="J73" s="100">
        <f>J74</f>
        <v>306.33363000000003</v>
      </c>
      <c r="K73" s="100">
        <f t="shared" ref="K73:L73" si="24">K74</f>
        <v>20.015370000000001</v>
      </c>
      <c r="L73" s="100">
        <f t="shared" si="24"/>
        <v>20.584599999999998</v>
      </c>
    </row>
    <row r="74" spans="1:53" ht="47.25" x14ac:dyDescent="0.25">
      <c r="A74" s="70" t="s">
        <v>93</v>
      </c>
      <c r="B74" s="64" t="s">
        <v>30</v>
      </c>
      <c r="C74" s="65" t="s">
        <v>21</v>
      </c>
      <c r="D74" s="65" t="s">
        <v>32</v>
      </c>
      <c r="E74" s="89" t="s">
        <v>36</v>
      </c>
      <c r="F74" s="65" t="s">
        <v>95</v>
      </c>
      <c r="G74" s="67"/>
      <c r="H74" s="5"/>
      <c r="I74" s="68"/>
      <c r="J74" s="100">
        <f>J75</f>
        <v>306.33363000000003</v>
      </c>
      <c r="K74" s="100">
        <f t="shared" ref="K74:L74" si="25">K75</f>
        <v>20.015370000000001</v>
      </c>
      <c r="L74" s="100">
        <f t="shared" si="25"/>
        <v>20.584599999999998</v>
      </c>
    </row>
    <row r="75" spans="1:53" ht="15.75" x14ac:dyDescent="0.25">
      <c r="A75" s="110" t="s">
        <v>12</v>
      </c>
      <c r="B75" s="64" t="s">
        <v>30</v>
      </c>
      <c r="C75" s="65" t="s">
        <v>21</v>
      </c>
      <c r="D75" s="65" t="s">
        <v>32</v>
      </c>
      <c r="E75" s="89" t="s">
        <v>36</v>
      </c>
      <c r="F75" s="65" t="s">
        <v>95</v>
      </c>
      <c r="G75" s="67" t="s">
        <v>13</v>
      </c>
      <c r="H75" s="5"/>
      <c r="I75" s="68"/>
      <c r="J75" s="100">
        <f>J76</f>
        <v>306.33363000000003</v>
      </c>
      <c r="K75" s="100">
        <f t="shared" ref="K75:L76" si="26">K76</f>
        <v>20.015370000000001</v>
      </c>
      <c r="L75" s="223">
        <f t="shared" si="26"/>
        <v>20.584599999999998</v>
      </c>
    </row>
    <row r="76" spans="1:53" ht="69.75" customHeight="1" x14ac:dyDescent="0.25">
      <c r="A76" s="110" t="s">
        <v>60</v>
      </c>
      <c r="B76" s="64" t="s">
        <v>30</v>
      </c>
      <c r="C76" s="65" t="s">
        <v>21</v>
      </c>
      <c r="D76" s="65" t="s">
        <v>32</v>
      </c>
      <c r="E76" s="89" t="s">
        <v>36</v>
      </c>
      <c r="F76" s="65" t="s">
        <v>95</v>
      </c>
      <c r="G76" s="67" t="s">
        <v>13</v>
      </c>
      <c r="H76" s="5" t="s">
        <v>14</v>
      </c>
      <c r="I76" s="68"/>
      <c r="J76" s="100">
        <f>J77</f>
        <v>306.33363000000003</v>
      </c>
      <c r="K76" s="100">
        <f t="shared" si="26"/>
        <v>20.015370000000001</v>
      </c>
      <c r="L76" s="223">
        <f t="shared" si="26"/>
        <v>20.584599999999998</v>
      </c>
    </row>
    <row r="77" spans="1:53" s="10" customFormat="1" ht="47.25" x14ac:dyDescent="0.25">
      <c r="A77" s="204" t="s">
        <v>152</v>
      </c>
      <c r="B77" s="80" t="s">
        <v>30</v>
      </c>
      <c r="C77" s="87" t="s">
        <v>21</v>
      </c>
      <c r="D77" s="87" t="s">
        <v>32</v>
      </c>
      <c r="E77" s="88" t="s">
        <v>36</v>
      </c>
      <c r="F77" s="87" t="s">
        <v>95</v>
      </c>
      <c r="G77" s="207" t="s">
        <v>13</v>
      </c>
      <c r="H77" s="74" t="s">
        <v>14</v>
      </c>
      <c r="I77" s="211">
        <v>911</v>
      </c>
      <c r="J77" s="224">
        <f>'Прил 2'!J26</f>
        <v>306.33363000000003</v>
      </c>
      <c r="K77" s="224">
        <f>'Прил 2'!K26</f>
        <v>20.015370000000001</v>
      </c>
      <c r="L77" s="224">
        <f>'Прил 2'!L26</f>
        <v>20.584599999999998</v>
      </c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</row>
    <row r="78" spans="1:53" ht="47.25" x14ac:dyDescent="0.25">
      <c r="A78" s="70" t="s">
        <v>93</v>
      </c>
      <c r="B78" s="64" t="s">
        <v>30</v>
      </c>
      <c r="C78" s="65" t="s">
        <v>21</v>
      </c>
      <c r="D78" s="65" t="s">
        <v>32</v>
      </c>
      <c r="E78" s="89" t="s">
        <v>36</v>
      </c>
      <c r="F78" s="65" t="s">
        <v>104</v>
      </c>
      <c r="G78" s="67"/>
      <c r="H78" s="5"/>
      <c r="I78" s="68"/>
      <c r="J78" s="100">
        <f>J79</f>
        <v>30</v>
      </c>
      <c r="K78" s="100">
        <f t="shared" ref="K78:L80" si="27">K79</f>
        <v>30</v>
      </c>
      <c r="L78" s="100">
        <f t="shared" ref="L78" si="28">L79</f>
        <v>30</v>
      </c>
    </row>
    <row r="79" spans="1:53" ht="15.75" x14ac:dyDescent="0.25">
      <c r="A79" s="110" t="s">
        <v>12</v>
      </c>
      <c r="B79" s="64" t="s">
        <v>30</v>
      </c>
      <c r="C79" s="65" t="s">
        <v>21</v>
      </c>
      <c r="D79" s="65" t="s">
        <v>32</v>
      </c>
      <c r="E79" s="89" t="s">
        <v>36</v>
      </c>
      <c r="F79" s="65" t="s">
        <v>104</v>
      </c>
      <c r="G79" s="67" t="s">
        <v>13</v>
      </c>
      <c r="H79" s="5"/>
      <c r="I79" s="68"/>
      <c r="J79" s="100">
        <f>J80</f>
        <v>30</v>
      </c>
      <c r="K79" s="100">
        <f t="shared" si="27"/>
        <v>30</v>
      </c>
      <c r="L79" s="223">
        <f t="shared" si="27"/>
        <v>30</v>
      </c>
    </row>
    <row r="80" spans="1:53" ht="69.75" customHeight="1" x14ac:dyDescent="0.25">
      <c r="A80" s="110" t="s">
        <v>60</v>
      </c>
      <c r="B80" s="64" t="s">
        <v>30</v>
      </c>
      <c r="C80" s="65" t="s">
        <v>21</v>
      </c>
      <c r="D80" s="65" t="s">
        <v>32</v>
      </c>
      <c r="E80" s="89" t="s">
        <v>36</v>
      </c>
      <c r="F80" s="65" t="s">
        <v>104</v>
      </c>
      <c r="G80" s="67" t="s">
        <v>13</v>
      </c>
      <c r="H80" s="5" t="s">
        <v>14</v>
      </c>
      <c r="I80" s="68"/>
      <c r="J80" s="25">
        <f>J81</f>
        <v>30</v>
      </c>
      <c r="K80" s="25">
        <f t="shared" si="27"/>
        <v>30</v>
      </c>
      <c r="L80" s="131">
        <f t="shared" si="27"/>
        <v>30</v>
      </c>
    </row>
    <row r="81" spans="1:53" ht="47.25" x14ac:dyDescent="0.25">
      <c r="A81" s="204" t="s">
        <v>152</v>
      </c>
      <c r="B81" s="80" t="s">
        <v>30</v>
      </c>
      <c r="C81" s="87" t="s">
        <v>21</v>
      </c>
      <c r="D81" s="87" t="s">
        <v>32</v>
      </c>
      <c r="E81" s="88" t="s">
        <v>36</v>
      </c>
      <c r="F81" s="87" t="s">
        <v>104</v>
      </c>
      <c r="G81" s="207" t="s">
        <v>13</v>
      </c>
      <c r="H81" s="74" t="s">
        <v>14</v>
      </c>
      <c r="I81" s="211">
        <v>911</v>
      </c>
      <c r="J81" s="77">
        <f>'Прил 2'!J29</f>
        <v>30</v>
      </c>
      <c r="K81" s="77">
        <f>'Прил 2'!K28</f>
        <v>30</v>
      </c>
      <c r="L81" s="77">
        <f>'Прил 2'!L28</f>
        <v>30</v>
      </c>
    </row>
    <row r="82" spans="1:53" ht="66" customHeight="1" x14ac:dyDescent="0.25">
      <c r="A82" s="197" t="s">
        <v>185</v>
      </c>
      <c r="B82" s="210" t="s">
        <v>30</v>
      </c>
      <c r="C82" s="198" t="s">
        <v>21</v>
      </c>
      <c r="D82" s="65" t="s">
        <v>32</v>
      </c>
      <c r="E82" s="89" t="s">
        <v>186</v>
      </c>
      <c r="F82" s="65"/>
      <c r="G82" s="67"/>
      <c r="H82" s="5"/>
      <c r="I82" s="68"/>
      <c r="J82" s="25">
        <f>J83</f>
        <v>202.02</v>
      </c>
      <c r="K82" s="25">
        <f t="shared" ref="K82:L86" si="29">K83</f>
        <v>0</v>
      </c>
      <c r="L82" s="25">
        <f t="shared" si="29"/>
        <v>0</v>
      </c>
    </row>
    <row r="83" spans="1:53" ht="83.25" customHeight="1" x14ac:dyDescent="0.25">
      <c r="A83" s="200" t="s">
        <v>96</v>
      </c>
      <c r="B83" s="210" t="s">
        <v>30</v>
      </c>
      <c r="C83" s="198" t="s">
        <v>21</v>
      </c>
      <c r="D83" s="65" t="s">
        <v>32</v>
      </c>
      <c r="E83" s="89" t="s">
        <v>186</v>
      </c>
      <c r="F83" s="65" t="s">
        <v>98</v>
      </c>
      <c r="G83" s="67"/>
      <c r="H83" s="5"/>
      <c r="I83" s="68"/>
      <c r="J83" s="25">
        <f>J84</f>
        <v>202.02</v>
      </c>
      <c r="K83" s="25">
        <f t="shared" si="29"/>
        <v>0</v>
      </c>
      <c r="L83" s="25">
        <f t="shared" si="29"/>
        <v>0</v>
      </c>
    </row>
    <row r="84" spans="1:53" ht="35.25" customHeight="1" x14ac:dyDescent="0.25">
      <c r="A84" s="200" t="s">
        <v>97</v>
      </c>
      <c r="B84" s="210" t="s">
        <v>30</v>
      </c>
      <c r="C84" s="198" t="s">
        <v>21</v>
      </c>
      <c r="D84" s="65" t="s">
        <v>32</v>
      </c>
      <c r="E84" s="89" t="s">
        <v>186</v>
      </c>
      <c r="F84" s="65" t="s">
        <v>99</v>
      </c>
      <c r="G84" s="67"/>
      <c r="H84" s="5"/>
      <c r="I84" s="68"/>
      <c r="J84" s="25">
        <f>J85</f>
        <v>202.02</v>
      </c>
      <c r="K84" s="25">
        <f t="shared" si="29"/>
        <v>0</v>
      </c>
      <c r="L84" s="25">
        <f t="shared" si="29"/>
        <v>0</v>
      </c>
    </row>
    <row r="85" spans="1:53" ht="35.25" customHeight="1" x14ac:dyDescent="0.25">
      <c r="A85" s="206" t="s">
        <v>12</v>
      </c>
      <c r="B85" s="210" t="s">
        <v>30</v>
      </c>
      <c r="C85" s="198" t="s">
        <v>21</v>
      </c>
      <c r="D85" s="65" t="s">
        <v>32</v>
      </c>
      <c r="E85" s="89" t="s">
        <v>186</v>
      </c>
      <c r="F85" s="65" t="s">
        <v>99</v>
      </c>
      <c r="G85" s="67" t="s">
        <v>13</v>
      </c>
      <c r="H85" s="5"/>
      <c r="I85" s="68"/>
      <c r="J85" s="25">
        <f>J86</f>
        <v>202.02</v>
      </c>
      <c r="K85" s="25">
        <f t="shared" si="29"/>
        <v>0</v>
      </c>
      <c r="L85" s="25">
        <f t="shared" si="29"/>
        <v>0</v>
      </c>
    </row>
    <row r="86" spans="1:53" ht="59.25" customHeight="1" x14ac:dyDescent="0.25">
      <c r="A86" s="206" t="s">
        <v>60</v>
      </c>
      <c r="B86" s="210" t="s">
        <v>30</v>
      </c>
      <c r="C86" s="198" t="s">
        <v>21</v>
      </c>
      <c r="D86" s="65" t="s">
        <v>32</v>
      </c>
      <c r="E86" s="89" t="s">
        <v>186</v>
      </c>
      <c r="F86" s="65" t="s">
        <v>99</v>
      </c>
      <c r="G86" s="67" t="s">
        <v>13</v>
      </c>
      <c r="H86" s="5" t="s">
        <v>14</v>
      </c>
      <c r="I86" s="68"/>
      <c r="J86" s="25">
        <f>J87</f>
        <v>202.02</v>
      </c>
      <c r="K86" s="25">
        <f t="shared" si="29"/>
        <v>0</v>
      </c>
      <c r="L86" s="25">
        <f t="shared" si="29"/>
        <v>0</v>
      </c>
    </row>
    <row r="87" spans="1:53" ht="54" customHeight="1" x14ac:dyDescent="0.25">
      <c r="A87" s="204" t="s">
        <v>152</v>
      </c>
      <c r="B87" s="80" t="s">
        <v>30</v>
      </c>
      <c r="C87" s="87" t="s">
        <v>21</v>
      </c>
      <c r="D87" s="87" t="s">
        <v>32</v>
      </c>
      <c r="E87" s="88" t="s">
        <v>186</v>
      </c>
      <c r="F87" s="87" t="s">
        <v>99</v>
      </c>
      <c r="G87" s="207" t="s">
        <v>13</v>
      </c>
      <c r="H87" s="74" t="s">
        <v>14</v>
      </c>
      <c r="I87" s="211" t="s">
        <v>188</v>
      </c>
      <c r="J87" s="77">
        <f>'Прил 2'!J32</f>
        <v>202.02</v>
      </c>
      <c r="K87" s="77">
        <f>'Прил 2'!K32</f>
        <v>0</v>
      </c>
      <c r="L87" s="77">
        <f>'Прил 2'!L32</f>
        <v>0</v>
      </c>
    </row>
    <row r="88" spans="1:53" ht="63" x14ac:dyDescent="0.25">
      <c r="A88" s="78" t="s">
        <v>158</v>
      </c>
      <c r="B88" s="163">
        <v>89</v>
      </c>
      <c r="C88" s="158"/>
      <c r="D88" s="65"/>
      <c r="E88" s="89"/>
      <c r="F88" s="65"/>
      <c r="G88" s="68"/>
      <c r="H88" s="65"/>
      <c r="I88" s="68"/>
      <c r="J88" s="25">
        <f>J89</f>
        <v>391.1</v>
      </c>
      <c r="K88" s="25">
        <f>K89</f>
        <v>361.5</v>
      </c>
      <c r="L88" s="25">
        <f t="shared" ref="L88" si="30">L89</f>
        <v>429</v>
      </c>
    </row>
    <row r="89" spans="1:53" ht="84" customHeight="1" x14ac:dyDescent="0.25">
      <c r="A89" s="78" t="s">
        <v>159</v>
      </c>
      <c r="B89" s="163">
        <v>89</v>
      </c>
      <c r="C89" s="158" t="s">
        <v>20</v>
      </c>
      <c r="D89" s="65"/>
      <c r="E89" s="89"/>
      <c r="F89" s="65"/>
      <c r="G89" s="68"/>
      <c r="H89" s="65"/>
      <c r="I89" s="68"/>
      <c r="J89" s="25">
        <f>J90+J96+J102+J108+J131+J120+J114</f>
        <v>391.1</v>
      </c>
      <c r="K89" s="25">
        <f t="shared" ref="K89:L89" si="31">K90+K96+K102+K108+K131+K120+K114</f>
        <v>361.5</v>
      </c>
      <c r="L89" s="25">
        <f t="shared" si="31"/>
        <v>429</v>
      </c>
    </row>
    <row r="90" spans="1:53" ht="19.5" customHeight="1" x14ac:dyDescent="0.25">
      <c r="A90" s="110" t="s">
        <v>54</v>
      </c>
      <c r="B90" s="83">
        <v>89</v>
      </c>
      <c r="C90" s="65">
        <v>1</v>
      </c>
      <c r="D90" s="65" t="s">
        <v>32</v>
      </c>
      <c r="E90" s="89" t="s">
        <v>55</v>
      </c>
      <c r="F90" s="65"/>
      <c r="G90" s="68"/>
      <c r="H90" s="65"/>
      <c r="I90" s="65"/>
      <c r="J90" s="25">
        <f>J93</f>
        <v>110.7</v>
      </c>
      <c r="K90" s="25">
        <f>K93</f>
        <v>79.33</v>
      </c>
      <c r="L90" s="131">
        <f>L93</f>
        <v>47.050000000000004</v>
      </c>
    </row>
    <row r="91" spans="1:53" ht="22.5" customHeight="1" x14ac:dyDescent="0.25">
      <c r="A91" s="78" t="s">
        <v>88</v>
      </c>
      <c r="B91" s="83">
        <v>89</v>
      </c>
      <c r="C91" s="65">
        <v>1</v>
      </c>
      <c r="D91" s="65" t="s">
        <v>32</v>
      </c>
      <c r="E91" s="89" t="s">
        <v>55</v>
      </c>
      <c r="F91" s="65" t="s">
        <v>90</v>
      </c>
      <c r="G91" s="68"/>
      <c r="H91" s="65"/>
      <c r="I91" s="65"/>
      <c r="J91" s="25">
        <f>J92</f>
        <v>110.7</v>
      </c>
      <c r="K91" s="25">
        <f t="shared" ref="K91:L91" si="32">K92</f>
        <v>79.33</v>
      </c>
      <c r="L91" s="25">
        <f t="shared" si="32"/>
        <v>47.050000000000004</v>
      </c>
    </row>
    <row r="92" spans="1:53" ht="31.5" x14ac:dyDescent="0.25">
      <c r="A92" s="78" t="s">
        <v>89</v>
      </c>
      <c r="B92" s="83">
        <v>89</v>
      </c>
      <c r="C92" s="65">
        <v>1</v>
      </c>
      <c r="D92" s="65" t="s">
        <v>32</v>
      </c>
      <c r="E92" s="89" t="s">
        <v>55</v>
      </c>
      <c r="F92" s="65" t="s">
        <v>91</v>
      </c>
      <c r="G92" s="68"/>
      <c r="H92" s="65"/>
      <c r="I92" s="65"/>
      <c r="J92" s="25">
        <f>J93</f>
        <v>110.7</v>
      </c>
      <c r="K92" s="25">
        <f t="shared" ref="K92:L92" si="33">K93</f>
        <v>79.33</v>
      </c>
      <c r="L92" s="25">
        <f t="shared" si="33"/>
        <v>47.050000000000004</v>
      </c>
    </row>
    <row r="93" spans="1:53" ht="15.75" x14ac:dyDescent="0.25">
      <c r="A93" s="110" t="s">
        <v>53</v>
      </c>
      <c r="B93" s="83">
        <v>89</v>
      </c>
      <c r="C93" s="65">
        <v>1</v>
      </c>
      <c r="D93" s="65" t="s">
        <v>32</v>
      </c>
      <c r="E93" s="89" t="s">
        <v>55</v>
      </c>
      <c r="F93" s="65" t="s">
        <v>91</v>
      </c>
      <c r="G93" s="68" t="s">
        <v>27</v>
      </c>
      <c r="H93" s="65"/>
      <c r="I93" s="65"/>
      <c r="J93" s="25">
        <f>J94</f>
        <v>110.7</v>
      </c>
      <c r="K93" s="25">
        <f t="shared" ref="K93:L94" si="34">K94</f>
        <v>79.33</v>
      </c>
      <c r="L93" s="131">
        <f t="shared" si="34"/>
        <v>47.050000000000004</v>
      </c>
    </row>
    <row r="94" spans="1:53" ht="15.75" x14ac:dyDescent="0.25">
      <c r="A94" s="110" t="s">
        <v>23</v>
      </c>
      <c r="B94" s="83">
        <v>89</v>
      </c>
      <c r="C94" s="65">
        <v>1</v>
      </c>
      <c r="D94" s="65" t="s">
        <v>32</v>
      </c>
      <c r="E94" s="89" t="s">
        <v>55</v>
      </c>
      <c r="F94" s="65" t="s">
        <v>91</v>
      </c>
      <c r="G94" s="68" t="s">
        <v>27</v>
      </c>
      <c r="H94" s="65" t="s">
        <v>13</v>
      </c>
      <c r="I94" s="65"/>
      <c r="J94" s="25">
        <f>J95</f>
        <v>110.7</v>
      </c>
      <c r="K94" s="25">
        <f t="shared" si="34"/>
        <v>79.33</v>
      </c>
      <c r="L94" s="131">
        <f t="shared" si="34"/>
        <v>47.050000000000004</v>
      </c>
    </row>
    <row r="95" spans="1:53" s="10" customFormat="1" ht="52.15" customHeight="1" x14ac:dyDescent="0.25">
      <c r="A95" s="204" t="s">
        <v>152</v>
      </c>
      <c r="B95" s="86">
        <v>89</v>
      </c>
      <c r="C95" s="87">
        <v>1</v>
      </c>
      <c r="D95" s="87" t="s">
        <v>32</v>
      </c>
      <c r="E95" s="88" t="s">
        <v>55</v>
      </c>
      <c r="F95" s="87" t="s">
        <v>91</v>
      </c>
      <c r="G95" s="211" t="s">
        <v>27</v>
      </c>
      <c r="H95" s="87" t="s">
        <v>13</v>
      </c>
      <c r="I95" s="87">
        <v>911</v>
      </c>
      <c r="J95" s="77">
        <f>'Прил 2'!J95</f>
        <v>110.7</v>
      </c>
      <c r="K95" s="77">
        <f>'Прил 2'!K95</f>
        <v>79.33</v>
      </c>
      <c r="L95" s="77">
        <f>'Прил 2'!L95</f>
        <v>47.050000000000004</v>
      </c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  <c r="AP95" s="218"/>
      <c r="AQ95" s="218"/>
      <c r="AR95" s="218"/>
      <c r="AS95" s="218"/>
      <c r="AT95" s="218"/>
      <c r="AU95" s="218"/>
      <c r="AV95" s="218"/>
      <c r="AW95" s="218"/>
      <c r="AX95" s="218"/>
      <c r="AY95" s="218"/>
      <c r="AZ95" s="218"/>
      <c r="BA95" s="218"/>
    </row>
    <row r="96" spans="1:53" ht="52.9" customHeight="1" x14ac:dyDescent="0.25">
      <c r="A96" s="70" t="s">
        <v>160</v>
      </c>
      <c r="B96" s="64">
        <v>89</v>
      </c>
      <c r="C96" s="65" t="s">
        <v>20</v>
      </c>
      <c r="D96" s="65" t="s">
        <v>32</v>
      </c>
      <c r="E96" s="89" t="s">
        <v>41</v>
      </c>
      <c r="F96" s="65"/>
      <c r="G96" s="68"/>
      <c r="H96" s="65"/>
      <c r="I96" s="68"/>
      <c r="J96" s="25">
        <f>J99</f>
        <v>11</v>
      </c>
      <c r="K96" s="25">
        <f>K99</f>
        <v>5</v>
      </c>
      <c r="L96" s="131">
        <f>L99</f>
        <v>5</v>
      </c>
    </row>
    <row r="97" spans="1:53" s="16" customFormat="1" ht="21.6" customHeight="1" x14ac:dyDescent="0.25">
      <c r="A97" s="69" t="s">
        <v>100</v>
      </c>
      <c r="B97" s="64" t="s">
        <v>43</v>
      </c>
      <c r="C97" s="65" t="s">
        <v>20</v>
      </c>
      <c r="D97" s="65" t="s">
        <v>32</v>
      </c>
      <c r="E97" s="89" t="s">
        <v>41</v>
      </c>
      <c r="F97" s="65" t="s">
        <v>101</v>
      </c>
      <c r="G97" s="68"/>
      <c r="H97" s="65"/>
      <c r="I97" s="68"/>
      <c r="J97" s="25">
        <f>J98</f>
        <v>11</v>
      </c>
      <c r="K97" s="25">
        <f t="shared" ref="K97:L97" si="35">K98</f>
        <v>5</v>
      </c>
      <c r="L97" s="25">
        <f t="shared" si="35"/>
        <v>5</v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</row>
    <row r="98" spans="1:53" s="16" customFormat="1" ht="22.15" customHeight="1" x14ac:dyDescent="0.25">
      <c r="A98" s="70" t="s">
        <v>42</v>
      </c>
      <c r="B98" s="64" t="s">
        <v>43</v>
      </c>
      <c r="C98" s="65" t="s">
        <v>20</v>
      </c>
      <c r="D98" s="65" t="s">
        <v>32</v>
      </c>
      <c r="E98" s="89" t="s">
        <v>41</v>
      </c>
      <c r="F98" s="65" t="s">
        <v>44</v>
      </c>
      <c r="G98" s="68"/>
      <c r="H98" s="65"/>
      <c r="I98" s="68"/>
      <c r="J98" s="25">
        <f>J99</f>
        <v>11</v>
      </c>
      <c r="K98" s="25">
        <f t="shared" ref="K98:L98" si="36">K99</f>
        <v>5</v>
      </c>
      <c r="L98" s="25">
        <f t="shared" si="36"/>
        <v>5</v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</row>
    <row r="99" spans="1:53" ht="15.75" x14ac:dyDescent="0.25">
      <c r="A99" s="110" t="s">
        <v>12</v>
      </c>
      <c r="B99" s="64" t="s">
        <v>43</v>
      </c>
      <c r="C99" s="65" t="s">
        <v>20</v>
      </c>
      <c r="D99" s="65" t="s">
        <v>32</v>
      </c>
      <c r="E99" s="89" t="s">
        <v>41</v>
      </c>
      <c r="F99" s="65" t="s">
        <v>44</v>
      </c>
      <c r="G99" s="68" t="s">
        <v>13</v>
      </c>
      <c r="H99" s="65"/>
      <c r="I99" s="68"/>
      <c r="J99" s="25">
        <f>J100</f>
        <v>11</v>
      </c>
      <c r="K99" s="25">
        <f t="shared" ref="K99:L100" si="37">K100</f>
        <v>5</v>
      </c>
      <c r="L99" s="131">
        <f t="shared" si="37"/>
        <v>5</v>
      </c>
    </row>
    <row r="100" spans="1:53" ht="15.75" x14ac:dyDescent="0.25">
      <c r="A100" s="110" t="s">
        <v>61</v>
      </c>
      <c r="B100" s="64" t="s">
        <v>43</v>
      </c>
      <c r="C100" s="65" t="s">
        <v>20</v>
      </c>
      <c r="D100" s="65" t="s">
        <v>32</v>
      </c>
      <c r="E100" s="89" t="s">
        <v>41</v>
      </c>
      <c r="F100" s="65" t="s">
        <v>44</v>
      </c>
      <c r="G100" s="68" t="s">
        <v>13</v>
      </c>
      <c r="H100" s="65" t="s">
        <v>40</v>
      </c>
      <c r="I100" s="65"/>
      <c r="J100" s="25">
        <f>J101</f>
        <v>11</v>
      </c>
      <c r="K100" s="25">
        <f t="shared" si="37"/>
        <v>5</v>
      </c>
      <c r="L100" s="131">
        <f t="shared" si="37"/>
        <v>5</v>
      </c>
    </row>
    <row r="101" spans="1:53" s="10" customFormat="1" ht="47.25" x14ac:dyDescent="0.25">
      <c r="A101" s="204" t="s">
        <v>152</v>
      </c>
      <c r="B101" s="219">
        <v>89</v>
      </c>
      <c r="C101" s="217" t="s">
        <v>20</v>
      </c>
      <c r="D101" s="87" t="s">
        <v>32</v>
      </c>
      <c r="E101" s="88" t="s">
        <v>41</v>
      </c>
      <c r="F101" s="87" t="s">
        <v>44</v>
      </c>
      <c r="G101" s="211" t="s">
        <v>13</v>
      </c>
      <c r="H101" s="87" t="s">
        <v>40</v>
      </c>
      <c r="I101" s="216">
        <v>911</v>
      </c>
      <c r="J101" s="77">
        <f>'Прил 2'!J45</f>
        <v>11</v>
      </c>
      <c r="K101" s="77">
        <f>'Прил 2'!K45</f>
        <v>5</v>
      </c>
      <c r="L101" s="77">
        <f>'Прил 2'!L45</f>
        <v>5</v>
      </c>
      <c r="M101" s="21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218"/>
      <c r="AK101" s="218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</row>
    <row r="102" spans="1:53" ht="15.75" x14ac:dyDescent="0.25">
      <c r="A102" s="110" t="s">
        <v>57</v>
      </c>
      <c r="B102" s="83">
        <v>89</v>
      </c>
      <c r="C102" s="65">
        <v>1</v>
      </c>
      <c r="D102" s="65" t="s">
        <v>32</v>
      </c>
      <c r="E102" s="89">
        <v>41240</v>
      </c>
      <c r="F102" s="65"/>
      <c r="G102" s="68"/>
      <c r="H102" s="65"/>
      <c r="I102" s="65"/>
      <c r="J102" s="25">
        <f>J105</f>
        <v>1.5</v>
      </c>
      <c r="K102" s="25">
        <f>K105</f>
        <v>1.5</v>
      </c>
      <c r="L102" s="131">
        <f>L105</f>
        <v>1.5</v>
      </c>
    </row>
    <row r="103" spans="1:53" ht="31.5" x14ac:dyDescent="0.25">
      <c r="A103" s="70" t="s">
        <v>85</v>
      </c>
      <c r="B103" s="83">
        <v>89</v>
      </c>
      <c r="C103" s="65">
        <v>1</v>
      </c>
      <c r="D103" s="65" t="s">
        <v>32</v>
      </c>
      <c r="E103" s="89" t="s">
        <v>62</v>
      </c>
      <c r="F103" s="65" t="s">
        <v>86</v>
      </c>
      <c r="G103" s="68"/>
      <c r="H103" s="65"/>
      <c r="I103" s="65"/>
      <c r="J103" s="25">
        <f>J104</f>
        <v>1.5</v>
      </c>
      <c r="K103" s="25">
        <f t="shared" ref="K103:L103" si="38">K104</f>
        <v>1.5</v>
      </c>
      <c r="L103" s="25">
        <f t="shared" si="38"/>
        <v>1.5</v>
      </c>
    </row>
    <row r="104" spans="1:53" ht="15.75" x14ac:dyDescent="0.25">
      <c r="A104" s="69" t="s">
        <v>58</v>
      </c>
      <c r="B104" s="83">
        <v>89</v>
      </c>
      <c r="C104" s="65">
        <v>1</v>
      </c>
      <c r="D104" s="65" t="s">
        <v>32</v>
      </c>
      <c r="E104" s="89" t="s">
        <v>62</v>
      </c>
      <c r="F104" s="65" t="s">
        <v>149</v>
      </c>
      <c r="G104" s="68"/>
      <c r="H104" s="65"/>
      <c r="I104" s="65"/>
      <c r="J104" s="25">
        <f>J105</f>
        <v>1.5</v>
      </c>
      <c r="K104" s="25">
        <f t="shared" ref="K104:L104" si="39">K105</f>
        <v>1.5</v>
      </c>
      <c r="L104" s="25">
        <f t="shared" si="39"/>
        <v>1.5</v>
      </c>
    </row>
    <row r="105" spans="1:53" ht="31.5" x14ac:dyDescent="0.25">
      <c r="A105" s="110" t="s">
        <v>15</v>
      </c>
      <c r="B105" s="83">
        <v>89</v>
      </c>
      <c r="C105" s="65">
        <v>1</v>
      </c>
      <c r="D105" s="65" t="s">
        <v>32</v>
      </c>
      <c r="E105" s="89" t="s">
        <v>62</v>
      </c>
      <c r="F105" s="65" t="s">
        <v>149</v>
      </c>
      <c r="G105" s="68" t="s">
        <v>28</v>
      </c>
      <c r="H105" s="65"/>
      <c r="I105" s="65"/>
      <c r="J105" s="25">
        <f>J106</f>
        <v>1.5</v>
      </c>
      <c r="K105" s="25">
        <f t="shared" ref="K105:L106" si="40">K106</f>
        <v>1.5</v>
      </c>
      <c r="L105" s="131">
        <f t="shared" si="40"/>
        <v>1.5</v>
      </c>
    </row>
    <row r="106" spans="1:53" ht="31.5" x14ac:dyDescent="0.25">
      <c r="A106" s="110" t="s">
        <v>56</v>
      </c>
      <c r="B106" s="83">
        <v>89</v>
      </c>
      <c r="C106" s="65">
        <v>1</v>
      </c>
      <c r="D106" s="65" t="s">
        <v>32</v>
      </c>
      <c r="E106" s="89" t="s">
        <v>62</v>
      </c>
      <c r="F106" s="65" t="s">
        <v>149</v>
      </c>
      <c r="G106" s="68" t="s">
        <v>28</v>
      </c>
      <c r="H106" s="65" t="s">
        <v>13</v>
      </c>
      <c r="I106" s="65"/>
      <c r="J106" s="25">
        <f>J107</f>
        <v>1.5</v>
      </c>
      <c r="K106" s="25">
        <f t="shared" si="40"/>
        <v>1.5</v>
      </c>
      <c r="L106" s="131">
        <f t="shared" si="40"/>
        <v>1.5</v>
      </c>
    </row>
    <row r="107" spans="1:53" s="10" customFormat="1" ht="47.25" x14ac:dyDescent="0.25">
      <c r="A107" s="204" t="s">
        <v>152</v>
      </c>
      <c r="B107" s="211">
        <v>89</v>
      </c>
      <c r="C107" s="87">
        <v>1</v>
      </c>
      <c r="D107" s="87" t="s">
        <v>32</v>
      </c>
      <c r="E107" s="88" t="s">
        <v>62</v>
      </c>
      <c r="F107" s="87" t="s">
        <v>149</v>
      </c>
      <c r="G107" s="211" t="s">
        <v>28</v>
      </c>
      <c r="H107" s="87" t="s">
        <v>13</v>
      </c>
      <c r="I107" s="87">
        <v>911</v>
      </c>
      <c r="J107" s="77">
        <f>'Прил 2'!J102</f>
        <v>1.5</v>
      </c>
      <c r="K107" s="77">
        <f>'Прил 2'!K102</f>
        <v>1.5</v>
      </c>
      <c r="L107" s="77">
        <f>'Прил 2'!L102</f>
        <v>1.5</v>
      </c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</row>
    <row r="108" spans="1:53" ht="15.75" x14ac:dyDescent="0.25">
      <c r="A108" s="69" t="s">
        <v>192</v>
      </c>
      <c r="B108" s="5">
        <v>89</v>
      </c>
      <c r="C108" s="65" t="s">
        <v>20</v>
      </c>
      <c r="D108" s="65" t="s">
        <v>32</v>
      </c>
      <c r="E108" s="65" t="s">
        <v>162</v>
      </c>
      <c r="F108" s="65"/>
      <c r="G108" s="65"/>
      <c r="H108" s="65"/>
      <c r="I108" s="65"/>
      <c r="J108" s="25"/>
      <c r="K108" s="25">
        <f t="shared" ref="K108:L112" si="41">K109</f>
        <v>31.37</v>
      </c>
      <c r="L108" s="25">
        <f t="shared" si="41"/>
        <v>63.65</v>
      </c>
    </row>
    <row r="109" spans="1:53" ht="15.75" x14ac:dyDescent="0.25">
      <c r="A109" s="69" t="s">
        <v>100</v>
      </c>
      <c r="B109" s="178">
        <v>89</v>
      </c>
      <c r="C109" s="65" t="s">
        <v>20</v>
      </c>
      <c r="D109" s="65" t="s">
        <v>32</v>
      </c>
      <c r="E109" s="65" t="s">
        <v>162</v>
      </c>
      <c r="F109" s="65" t="s">
        <v>101</v>
      </c>
      <c r="G109" s="65"/>
      <c r="H109" s="65"/>
      <c r="I109" s="65"/>
      <c r="J109" s="25"/>
      <c r="K109" s="25">
        <f t="shared" si="41"/>
        <v>31.37</v>
      </c>
      <c r="L109" s="25">
        <f t="shared" si="41"/>
        <v>63.65</v>
      </c>
    </row>
    <row r="110" spans="1:53" ht="15.75" x14ac:dyDescent="0.25">
      <c r="A110" s="69" t="s">
        <v>42</v>
      </c>
      <c r="B110" s="178">
        <v>89</v>
      </c>
      <c r="C110" s="65" t="s">
        <v>20</v>
      </c>
      <c r="D110" s="65" t="s">
        <v>32</v>
      </c>
      <c r="E110" s="65" t="s">
        <v>162</v>
      </c>
      <c r="F110" s="65" t="s">
        <v>44</v>
      </c>
      <c r="G110" s="65"/>
      <c r="H110" s="65"/>
      <c r="I110" s="65"/>
      <c r="J110" s="25"/>
      <c r="K110" s="25">
        <f t="shared" si="41"/>
        <v>31.37</v>
      </c>
      <c r="L110" s="25">
        <f t="shared" si="41"/>
        <v>63.65</v>
      </c>
    </row>
    <row r="111" spans="1:53" ht="15.75" x14ac:dyDescent="0.25">
      <c r="A111" s="69" t="s">
        <v>192</v>
      </c>
      <c r="B111" s="178">
        <v>89</v>
      </c>
      <c r="C111" s="65" t="s">
        <v>20</v>
      </c>
      <c r="D111" s="65" t="s">
        <v>32</v>
      </c>
      <c r="E111" s="65" t="s">
        <v>162</v>
      </c>
      <c r="F111" s="65" t="s">
        <v>44</v>
      </c>
      <c r="G111" s="65" t="s">
        <v>161</v>
      </c>
      <c r="H111" s="65"/>
      <c r="I111" s="65"/>
      <c r="J111" s="25"/>
      <c r="K111" s="25">
        <f t="shared" si="41"/>
        <v>31.37</v>
      </c>
      <c r="L111" s="25">
        <f t="shared" si="41"/>
        <v>63.65</v>
      </c>
    </row>
    <row r="112" spans="1:53" ht="15.75" x14ac:dyDescent="0.25">
      <c r="A112" s="69" t="s">
        <v>192</v>
      </c>
      <c r="B112" s="178">
        <v>89</v>
      </c>
      <c r="C112" s="65" t="s">
        <v>20</v>
      </c>
      <c r="D112" s="65" t="s">
        <v>32</v>
      </c>
      <c r="E112" s="65" t="s">
        <v>162</v>
      </c>
      <c r="F112" s="65" t="s">
        <v>44</v>
      </c>
      <c r="G112" s="65" t="s">
        <v>161</v>
      </c>
      <c r="H112" s="65" t="s">
        <v>161</v>
      </c>
      <c r="I112" s="65"/>
      <c r="J112" s="25"/>
      <c r="K112" s="25">
        <f t="shared" si="41"/>
        <v>31.37</v>
      </c>
      <c r="L112" s="25">
        <f t="shared" si="41"/>
        <v>63.65</v>
      </c>
    </row>
    <row r="113" spans="1:53" ht="48.75" customHeight="1" x14ac:dyDescent="0.25">
      <c r="A113" s="204" t="s">
        <v>152</v>
      </c>
      <c r="B113" s="203">
        <v>89</v>
      </c>
      <c r="C113" s="87" t="s">
        <v>20</v>
      </c>
      <c r="D113" s="87" t="s">
        <v>32</v>
      </c>
      <c r="E113" s="87" t="s">
        <v>162</v>
      </c>
      <c r="F113" s="87" t="s">
        <v>44</v>
      </c>
      <c r="G113" s="87" t="s">
        <v>161</v>
      </c>
      <c r="H113" s="87" t="s">
        <v>161</v>
      </c>
      <c r="I113" s="87" t="s">
        <v>188</v>
      </c>
      <c r="J113" s="77"/>
      <c r="K113" s="77">
        <f>'Прил 2'!K109</f>
        <v>31.37</v>
      </c>
      <c r="L113" s="77">
        <f>'Прил 2'!L109</f>
        <v>63.65</v>
      </c>
    </row>
    <row r="114" spans="1:53" ht="48.75" customHeight="1" x14ac:dyDescent="0.25">
      <c r="A114" s="105" t="s">
        <v>234</v>
      </c>
      <c r="B114" s="67">
        <v>89</v>
      </c>
      <c r="C114" s="5">
        <v>1</v>
      </c>
      <c r="D114" s="5" t="s">
        <v>32</v>
      </c>
      <c r="E114" s="66" t="s">
        <v>235</v>
      </c>
      <c r="F114" s="5"/>
      <c r="G114" s="68"/>
      <c r="H114" s="65"/>
      <c r="I114" s="65"/>
      <c r="J114" s="25">
        <f>J115</f>
        <v>50</v>
      </c>
      <c r="K114" s="25">
        <f t="shared" ref="K114:L118" si="42">K115</f>
        <v>0</v>
      </c>
      <c r="L114" s="25">
        <f t="shared" si="42"/>
        <v>0</v>
      </c>
    </row>
    <row r="115" spans="1:53" ht="37.5" customHeight="1" x14ac:dyDescent="0.25">
      <c r="A115" s="70" t="s">
        <v>93</v>
      </c>
      <c r="B115" s="67">
        <v>89</v>
      </c>
      <c r="C115" s="5">
        <v>1</v>
      </c>
      <c r="D115" s="5" t="s">
        <v>32</v>
      </c>
      <c r="E115" s="66" t="s">
        <v>235</v>
      </c>
      <c r="F115" s="5" t="s">
        <v>94</v>
      </c>
      <c r="G115" s="68"/>
      <c r="H115" s="65"/>
      <c r="I115" s="65"/>
      <c r="J115" s="25">
        <f>J116</f>
        <v>50</v>
      </c>
      <c r="K115" s="25">
        <f t="shared" si="42"/>
        <v>0</v>
      </c>
      <c r="L115" s="25">
        <f t="shared" si="42"/>
        <v>0</v>
      </c>
    </row>
    <row r="116" spans="1:53" ht="23.25" customHeight="1" x14ac:dyDescent="0.25">
      <c r="A116" s="70" t="s">
        <v>37</v>
      </c>
      <c r="B116" s="67">
        <v>89</v>
      </c>
      <c r="C116" s="5">
        <v>1</v>
      </c>
      <c r="D116" s="5" t="s">
        <v>32</v>
      </c>
      <c r="E116" s="66" t="s">
        <v>235</v>
      </c>
      <c r="F116" s="5" t="s">
        <v>95</v>
      </c>
      <c r="G116" s="68"/>
      <c r="H116" s="65"/>
      <c r="I116" s="65"/>
      <c r="J116" s="25">
        <f>J117</f>
        <v>50</v>
      </c>
      <c r="K116" s="25">
        <f t="shared" si="42"/>
        <v>0</v>
      </c>
      <c r="L116" s="25">
        <f t="shared" si="42"/>
        <v>0</v>
      </c>
    </row>
    <row r="117" spans="1:53" ht="18.75" customHeight="1" x14ac:dyDescent="0.25">
      <c r="A117" s="110" t="s">
        <v>17</v>
      </c>
      <c r="B117" s="67">
        <v>89</v>
      </c>
      <c r="C117" s="5">
        <v>1</v>
      </c>
      <c r="D117" s="5" t="s">
        <v>32</v>
      </c>
      <c r="E117" s="66" t="s">
        <v>235</v>
      </c>
      <c r="F117" s="5" t="s">
        <v>95</v>
      </c>
      <c r="G117" s="68" t="s">
        <v>16</v>
      </c>
      <c r="H117" s="65"/>
      <c r="I117" s="65"/>
      <c r="J117" s="25">
        <f>J118</f>
        <v>50</v>
      </c>
      <c r="K117" s="25">
        <f t="shared" si="42"/>
        <v>0</v>
      </c>
      <c r="L117" s="25">
        <f t="shared" si="42"/>
        <v>0</v>
      </c>
    </row>
    <row r="118" spans="1:53" ht="24" customHeight="1" x14ac:dyDescent="0.25">
      <c r="A118" s="110" t="s">
        <v>50</v>
      </c>
      <c r="B118" s="67">
        <v>89</v>
      </c>
      <c r="C118" s="5">
        <v>1</v>
      </c>
      <c r="D118" s="5" t="s">
        <v>32</v>
      </c>
      <c r="E118" s="66" t="s">
        <v>235</v>
      </c>
      <c r="F118" s="5" t="s">
        <v>95</v>
      </c>
      <c r="G118" s="68" t="s">
        <v>16</v>
      </c>
      <c r="H118" s="65" t="s">
        <v>24</v>
      </c>
      <c r="I118" s="65"/>
      <c r="J118" s="25">
        <f>J119</f>
        <v>50</v>
      </c>
      <c r="K118" s="25">
        <f t="shared" si="42"/>
        <v>0</v>
      </c>
      <c r="L118" s="25">
        <f t="shared" si="42"/>
        <v>0</v>
      </c>
    </row>
    <row r="119" spans="1:53" ht="48.75" customHeight="1" x14ac:dyDescent="0.25">
      <c r="A119" s="261" t="s">
        <v>152</v>
      </c>
      <c r="B119" s="207">
        <v>89</v>
      </c>
      <c r="C119" s="74">
        <v>1</v>
      </c>
      <c r="D119" s="74" t="s">
        <v>32</v>
      </c>
      <c r="E119" s="79" t="s">
        <v>235</v>
      </c>
      <c r="F119" s="74" t="s">
        <v>95</v>
      </c>
      <c r="G119" s="211" t="s">
        <v>16</v>
      </c>
      <c r="H119" s="87" t="s">
        <v>24</v>
      </c>
      <c r="I119" s="87">
        <v>911</v>
      </c>
      <c r="J119" s="77">
        <f>'Прил 2'!J78</f>
        <v>50</v>
      </c>
      <c r="K119" s="77">
        <f>'Прил 2'!K78</f>
        <v>0</v>
      </c>
      <c r="L119" s="77">
        <f>'Прил 2'!L78</f>
        <v>0</v>
      </c>
    </row>
    <row r="120" spans="1:53" ht="67.5" customHeight="1" x14ac:dyDescent="0.25">
      <c r="A120" s="107" t="s">
        <v>165</v>
      </c>
      <c r="B120" s="163">
        <v>89</v>
      </c>
      <c r="C120" s="158" t="s">
        <v>20</v>
      </c>
      <c r="D120" s="65" t="s">
        <v>32</v>
      </c>
      <c r="E120" s="89" t="s">
        <v>47</v>
      </c>
      <c r="F120" s="65"/>
      <c r="G120" s="68"/>
      <c r="H120" s="65"/>
      <c r="I120" s="72"/>
      <c r="J120" s="25">
        <f>J123+J126</f>
        <v>217.4</v>
      </c>
      <c r="K120" s="25">
        <f t="shared" ref="K120:L120" si="43">K123+K126</f>
        <v>243.8</v>
      </c>
      <c r="L120" s="25">
        <f t="shared" si="43"/>
        <v>311.2</v>
      </c>
    </row>
    <row r="121" spans="1:53" ht="53.25" customHeight="1" x14ac:dyDescent="0.25">
      <c r="A121" s="99" t="s">
        <v>96</v>
      </c>
      <c r="B121" s="163">
        <v>89</v>
      </c>
      <c r="C121" s="158" t="s">
        <v>20</v>
      </c>
      <c r="D121" s="65" t="s">
        <v>32</v>
      </c>
      <c r="E121" s="89" t="s">
        <v>47</v>
      </c>
      <c r="F121" s="65" t="s">
        <v>98</v>
      </c>
      <c r="G121" s="68"/>
      <c r="H121" s="65"/>
      <c r="I121" s="72"/>
      <c r="J121" s="25">
        <f>J122</f>
        <v>205.4</v>
      </c>
      <c r="K121" s="25">
        <f t="shared" ref="K121:L121" si="44">K122</f>
        <v>231.8</v>
      </c>
      <c r="L121" s="25">
        <f t="shared" si="44"/>
        <v>299.2</v>
      </c>
    </row>
    <row r="122" spans="1:53" ht="35.25" customHeight="1" x14ac:dyDescent="0.25">
      <c r="A122" s="99" t="s">
        <v>97</v>
      </c>
      <c r="B122" s="163">
        <v>89</v>
      </c>
      <c r="C122" s="158" t="s">
        <v>20</v>
      </c>
      <c r="D122" s="65" t="s">
        <v>32</v>
      </c>
      <c r="E122" s="89" t="s">
        <v>47</v>
      </c>
      <c r="F122" s="65" t="s">
        <v>99</v>
      </c>
      <c r="G122" s="68"/>
      <c r="H122" s="65"/>
      <c r="I122" s="72"/>
      <c r="J122" s="25">
        <f>J123</f>
        <v>205.4</v>
      </c>
      <c r="K122" s="25">
        <f t="shared" ref="K122:L122" si="45">K123</f>
        <v>231.8</v>
      </c>
      <c r="L122" s="25">
        <f t="shared" si="45"/>
        <v>299.2</v>
      </c>
    </row>
    <row r="123" spans="1:53" ht="20.25" customHeight="1" x14ac:dyDescent="0.25">
      <c r="A123" s="110" t="s">
        <v>45</v>
      </c>
      <c r="B123" s="163">
        <v>89</v>
      </c>
      <c r="C123" s="158" t="s">
        <v>20</v>
      </c>
      <c r="D123" s="65" t="s">
        <v>32</v>
      </c>
      <c r="E123" s="89" t="s">
        <v>47</v>
      </c>
      <c r="F123" s="65" t="s">
        <v>99</v>
      </c>
      <c r="G123" s="68" t="s">
        <v>24</v>
      </c>
      <c r="H123" s="65"/>
      <c r="I123" s="72"/>
      <c r="J123" s="25">
        <f>J124</f>
        <v>205.4</v>
      </c>
      <c r="K123" s="25">
        <f t="shared" ref="K123:L124" si="46">K124</f>
        <v>231.8</v>
      </c>
      <c r="L123" s="131">
        <f t="shared" si="46"/>
        <v>299.2</v>
      </c>
    </row>
    <row r="124" spans="1:53" ht="23.25" customHeight="1" x14ac:dyDescent="0.25">
      <c r="A124" s="110" t="s">
        <v>46</v>
      </c>
      <c r="B124" s="163">
        <v>89</v>
      </c>
      <c r="C124" s="158" t="s">
        <v>20</v>
      </c>
      <c r="D124" s="65" t="s">
        <v>32</v>
      </c>
      <c r="E124" s="89" t="s">
        <v>47</v>
      </c>
      <c r="F124" s="65" t="s">
        <v>99</v>
      </c>
      <c r="G124" s="68" t="s">
        <v>24</v>
      </c>
      <c r="H124" s="65" t="s">
        <v>25</v>
      </c>
      <c r="I124" s="72"/>
      <c r="J124" s="25">
        <f>J125</f>
        <v>205.4</v>
      </c>
      <c r="K124" s="25">
        <f t="shared" si="46"/>
        <v>231.8</v>
      </c>
      <c r="L124" s="131">
        <f t="shared" si="46"/>
        <v>299.2</v>
      </c>
    </row>
    <row r="125" spans="1:53" s="10" customFormat="1" ht="50.25" customHeight="1" x14ac:dyDescent="0.25">
      <c r="A125" s="204" t="s">
        <v>152</v>
      </c>
      <c r="B125" s="211">
        <v>89</v>
      </c>
      <c r="C125" s="87">
        <v>1</v>
      </c>
      <c r="D125" s="87" t="s">
        <v>32</v>
      </c>
      <c r="E125" s="88" t="s">
        <v>47</v>
      </c>
      <c r="F125" s="87" t="s">
        <v>99</v>
      </c>
      <c r="G125" s="211" t="s">
        <v>24</v>
      </c>
      <c r="H125" s="87" t="s">
        <v>25</v>
      </c>
      <c r="I125" s="87">
        <v>911</v>
      </c>
      <c r="J125" s="77">
        <f>'Прил 2'!J57</f>
        <v>205.4</v>
      </c>
      <c r="K125" s="77">
        <f>'Прил 2'!K57</f>
        <v>231.8</v>
      </c>
      <c r="L125" s="77">
        <f>'Прил 2'!L57</f>
        <v>299.2</v>
      </c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</row>
    <row r="126" spans="1:53" ht="65.25" customHeight="1" x14ac:dyDescent="0.25">
      <c r="A126" s="99" t="s">
        <v>96</v>
      </c>
      <c r="B126" s="163">
        <v>89</v>
      </c>
      <c r="C126" s="158" t="s">
        <v>20</v>
      </c>
      <c r="D126" s="65" t="s">
        <v>32</v>
      </c>
      <c r="E126" s="89" t="s">
        <v>47</v>
      </c>
      <c r="F126" s="65" t="s">
        <v>94</v>
      </c>
      <c r="G126" s="68"/>
      <c r="H126" s="65"/>
      <c r="I126" s="72"/>
      <c r="J126" s="25">
        <f>J127</f>
        <v>12</v>
      </c>
      <c r="K126" s="25">
        <f t="shared" ref="K126:L129" si="47">K127</f>
        <v>12</v>
      </c>
      <c r="L126" s="25">
        <f t="shared" ref="L126:L127" si="48">L127</f>
        <v>12</v>
      </c>
    </row>
    <row r="127" spans="1:53" ht="60" customHeight="1" x14ac:dyDescent="0.25">
      <c r="A127" s="99" t="s">
        <v>97</v>
      </c>
      <c r="B127" s="163">
        <v>89</v>
      </c>
      <c r="C127" s="158" t="s">
        <v>20</v>
      </c>
      <c r="D127" s="65" t="s">
        <v>32</v>
      </c>
      <c r="E127" s="89" t="s">
        <v>47</v>
      </c>
      <c r="F127" s="65" t="s">
        <v>95</v>
      </c>
      <c r="G127" s="68"/>
      <c r="H127" s="65"/>
      <c r="I127" s="72"/>
      <c r="J127" s="25">
        <f>J128</f>
        <v>12</v>
      </c>
      <c r="K127" s="25">
        <f t="shared" si="47"/>
        <v>12</v>
      </c>
      <c r="L127" s="25">
        <f t="shared" si="48"/>
        <v>12</v>
      </c>
    </row>
    <row r="128" spans="1:53" ht="57.75" customHeight="1" x14ac:dyDescent="0.25">
      <c r="A128" s="110" t="s">
        <v>45</v>
      </c>
      <c r="B128" s="163">
        <v>89</v>
      </c>
      <c r="C128" s="158" t="s">
        <v>20</v>
      </c>
      <c r="D128" s="65" t="s">
        <v>32</v>
      </c>
      <c r="E128" s="89" t="s">
        <v>47</v>
      </c>
      <c r="F128" s="65" t="s">
        <v>95</v>
      </c>
      <c r="G128" s="68" t="s">
        <v>24</v>
      </c>
      <c r="H128" s="65"/>
      <c r="I128" s="72"/>
      <c r="J128" s="25">
        <f>J129</f>
        <v>12</v>
      </c>
      <c r="K128" s="25">
        <f t="shared" si="47"/>
        <v>12</v>
      </c>
      <c r="L128" s="131">
        <f t="shared" si="47"/>
        <v>12</v>
      </c>
    </row>
    <row r="129" spans="1:53" ht="55.5" customHeight="1" x14ac:dyDescent="0.25">
      <c r="A129" s="110" t="s">
        <v>46</v>
      </c>
      <c r="B129" s="163">
        <v>89</v>
      </c>
      <c r="C129" s="158" t="s">
        <v>20</v>
      </c>
      <c r="D129" s="65" t="s">
        <v>32</v>
      </c>
      <c r="E129" s="89" t="s">
        <v>47</v>
      </c>
      <c r="F129" s="65" t="s">
        <v>95</v>
      </c>
      <c r="G129" s="68" t="s">
        <v>24</v>
      </c>
      <c r="H129" s="65" t="s">
        <v>25</v>
      </c>
      <c r="I129" s="72"/>
      <c r="J129" s="25">
        <f>J130</f>
        <v>12</v>
      </c>
      <c r="K129" s="25">
        <f t="shared" si="47"/>
        <v>12</v>
      </c>
      <c r="L129" s="131">
        <f t="shared" si="47"/>
        <v>12</v>
      </c>
    </row>
    <row r="130" spans="1:53" s="10" customFormat="1" ht="54" customHeight="1" x14ac:dyDescent="0.25">
      <c r="A130" s="204" t="s">
        <v>152</v>
      </c>
      <c r="B130" s="211">
        <v>89</v>
      </c>
      <c r="C130" s="87">
        <v>1</v>
      </c>
      <c r="D130" s="87" t="s">
        <v>32</v>
      </c>
      <c r="E130" s="88" t="s">
        <v>47</v>
      </c>
      <c r="F130" s="87" t="s">
        <v>95</v>
      </c>
      <c r="G130" s="211" t="s">
        <v>24</v>
      </c>
      <c r="H130" s="87" t="s">
        <v>25</v>
      </c>
      <c r="I130" s="87">
        <v>911</v>
      </c>
      <c r="J130" s="77">
        <f>'Прил 2'!J59</f>
        <v>12</v>
      </c>
      <c r="K130" s="77">
        <f>'Прил 2'!K59</f>
        <v>12</v>
      </c>
      <c r="L130" s="77">
        <f>'Прил 2'!L59</f>
        <v>12</v>
      </c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</row>
    <row r="131" spans="1:53" ht="129.75" customHeight="1" x14ac:dyDescent="0.25">
      <c r="A131" s="110" t="s">
        <v>129</v>
      </c>
      <c r="B131" s="64">
        <v>89</v>
      </c>
      <c r="C131" s="65" t="s">
        <v>20</v>
      </c>
      <c r="D131" s="65" t="s">
        <v>32</v>
      </c>
      <c r="E131" s="89" t="s">
        <v>38</v>
      </c>
      <c r="F131" s="65"/>
      <c r="G131" s="68"/>
      <c r="H131" s="65"/>
      <c r="I131" s="68"/>
      <c r="J131" s="25">
        <f>J134</f>
        <v>0.5</v>
      </c>
      <c r="K131" s="25">
        <f>K134</f>
        <v>0.5</v>
      </c>
      <c r="L131" s="131">
        <f>L134</f>
        <v>0.6</v>
      </c>
    </row>
    <row r="132" spans="1:53" ht="35.450000000000003" customHeight="1" x14ac:dyDescent="0.25">
      <c r="A132" s="70" t="s">
        <v>93</v>
      </c>
      <c r="B132" s="163">
        <v>89</v>
      </c>
      <c r="C132" s="65" t="s">
        <v>20</v>
      </c>
      <c r="D132" s="65" t="s">
        <v>32</v>
      </c>
      <c r="E132" s="89" t="s">
        <v>38</v>
      </c>
      <c r="F132" s="65" t="s">
        <v>94</v>
      </c>
      <c r="G132" s="68"/>
      <c r="H132" s="65"/>
      <c r="I132" s="68"/>
      <c r="J132" s="25">
        <f>J133</f>
        <v>0.5</v>
      </c>
      <c r="K132" s="25">
        <f t="shared" ref="K132:L132" si="49">K133</f>
        <v>0.5</v>
      </c>
      <c r="L132" s="25">
        <f t="shared" si="49"/>
        <v>0.6</v>
      </c>
    </row>
    <row r="133" spans="1:53" ht="22.15" customHeight="1" x14ac:dyDescent="0.25">
      <c r="A133" s="70" t="s">
        <v>37</v>
      </c>
      <c r="B133" s="163">
        <v>89</v>
      </c>
      <c r="C133" s="65" t="s">
        <v>20</v>
      </c>
      <c r="D133" s="65" t="s">
        <v>32</v>
      </c>
      <c r="E133" s="89" t="s">
        <v>38</v>
      </c>
      <c r="F133" s="65" t="s">
        <v>95</v>
      </c>
      <c r="G133" s="68"/>
      <c r="H133" s="65"/>
      <c r="I133" s="68"/>
      <c r="J133" s="25">
        <f>J134</f>
        <v>0.5</v>
      </c>
      <c r="K133" s="25">
        <f t="shared" ref="K133:L133" si="50">K134</f>
        <v>0.5</v>
      </c>
      <c r="L133" s="25">
        <f t="shared" si="50"/>
        <v>0.6</v>
      </c>
    </row>
    <row r="134" spans="1:53" ht="15.75" x14ac:dyDescent="0.25">
      <c r="A134" s="110" t="s">
        <v>12</v>
      </c>
      <c r="B134" s="163">
        <v>89</v>
      </c>
      <c r="C134" s="65" t="s">
        <v>20</v>
      </c>
      <c r="D134" s="65" t="s">
        <v>32</v>
      </c>
      <c r="E134" s="89" t="s">
        <v>38</v>
      </c>
      <c r="F134" s="65" t="s">
        <v>95</v>
      </c>
      <c r="G134" s="68" t="s">
        <v>13</v>
      </c>
      <c r="H134" s="65"/>
      <c r="I134" s="68"/>
      <c r="J134" s="25">
        <f>J135</f>
        <v>0.5</v>
      </c>
      <c r="K134" s="25">
        <f t="shared" ref="K134:L135" si="51">K135</f>
        <v>0.5</v>
      </c>
      <c r="L134" s="131">
        <f t="shared" si="51"/>
        <v>0.6</v>
      </c>
    </row>
    <row r="135" spans="1:53" ht="63.75" customHeight="1" x14ac:dyDescent="0.25">
      <c r="A135" s="110" t="s">
        <v>60</v>
      </c>
      <c r="B135" s="163">
        <v>89</v>
      </c>
      <c r="C135" s="65" t="s">
        <v>20</v>
      </c>
      <c r="D135" s="65" t="s">
        <v>32</v>
      </c>
      <c r="E135" s="89" t="s">
        <v>38</v>
      </c>
      <c r="F135" s="65" t="s">
        <v>95</v>
      </c>
      <c r="G135" s="68" t="s">
        <v>13</v>
      </c>
      <c r="H135" s="65" t="s">
        <v>14</v>
      </c>
      <c r="I135" s="68"/>
      <c r="J135" s="25">
        <f>J136</f>
        <v>0.5</v>
      </c>
      <c r="K135" s="25">
        <f t="shared" si="51"/>
        <v>0.5</v>
      </c>
      <c r="L135" s="131">
        <f t="shared" si="51"/>
        <v>0.6</v>
      </c>
    </row>
    <row r="136" spans="1:53" s="10" customFormat="1" ht="47.25" x14ac:dyDescent="0.25">
      <c r="A136" s="204" t="s">
        <v>152</v>
      </c>
      <c r="B136" s="219">
        <v>89</v>
      </c>
      <c r="C136" s="87" t="s">
        <v>20</v>
      </c>
      <c r="D136" s="87" t="s">
        <v>32</v>
      </c>
      <c r="E136" s="88" t="s">
        <v>38</v>
      </c>
      <c r="F136" s="87" t="s">
        <v>95</v>
      </c>
      <c r="G136" s="211" t="s">
        <v>13</v>
      </c>
      <c r="H136" s="87" t="s">
        <v>14</v>
      </c>
      <c r="I136" s="211">
        <v>911</v>
      </c>
      <c r="J136" s="77">
        <f>'Прил 2'!J37</f>
        <v>0.5</v>
      </c>
      <c r="K136" s="77">
        <f>'Прил 2'!K37</f>
        <v>0.5</v>
      </c>
      <c r="L136" s="128">
        <f>'Прил 2'!L37</f>
        <v>0.6</v>
      </c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</row>
  </sheetData>
  <autoFilter ref="A7:L136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88:D89">
    <cfRule type="expression" dxfId="2" priority="50" stopIfTrue="1">
      <formula>$D88=""</formula>
    </cfRule>
    <cfRule type="expression" dxfId="1" priority="51" stopIfTrue="1">
      <formula>$E88&lt;&gt;""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view="pageBreakPreview" topLeftCell="A4" zoomScaleNormal="55" zoomScaleSheetLayoutView="100" workbookViewId="0">
      <selection activeCell="C14" sqref="C14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08" customHeight="1" x14ac:dyDescent="0.25">
      <c r="A1" s="121"/>
      <c r="B1" s="164"/>
      <c r="C1" s="262" t="s">
        <v>215</v>
      </c>
      <c r="D1" s="262"/>
      <c r="E1" s="262"/>
      <c r="F1" s="7"/>
    </row>
    <row r="2" spans="1:6" ht="68.25" customHeight="1" x14ac:dyDescent="0.25">
      <c r="A2" s="276" t="s">
        <v>216</v>
      </c>
      <c r="B2" s="276"/>
      <c r="C2" s="276"/>
      <c r="D2" s="276"/>
      <c r="E2" s="276"/>
    </row>
    <row r="3" spans="1:6" x14ac:dyDescent="0.25">
      <c r="A3" s="122"/>
      <c r="B3" s="165"/>
      <c r="C3" s="166"/>
      <c r="D3" s="120"/>
      <c r="E3" s="167" t="s">
        <v>124</v>
      </c>
    </row>
    <row r="4" spans="1:6" x14ac:dyDescent="0.25">
      <c r="A4" s="274" t="s">
        <v>112</v>
      </c>
      <c r="B4" s="275" t="s">
        <v>177</v>
      </c>
      <c r="C4" s="274" t="s">
        <v>178</v>
      </c>
      <c r="D4" s="274"/>
      <c r="E4" s="274"/>
    </row>
    <row r="5" spans="1:6" ht="63.75" customHeight="1" x14ac:dyDescent="0.25">
      <c r="A5" s="274"/>
      <c r="B5" s="275"/>
      <c r="C5" s="188" t="s">
        <v>201</v>
      </c>
      <c r="D5" s="188" t="s">
        <v>203</v>
      </c>
      <c r="E5" s="188" t="s">
        <v>209</v>
      </c>
    </row>
    <row r="6" spans="1:6" ht="31.5" x14ac:dyDescent="0.25">
      <c r="A6" s="168" t="s">
        <v>113</v>
      </c>
      <c r="B6" s="181" t="s">
        <v>114</v>
      </c>
      <c r="C6" s="179">
        <f>C7+C10+C14</f>
        <v>105.98316999999987</v>
      </c>
      <c r="D6" s="179">
        <f t="shared" ref="D6:E6" si="0">D7+D10+D14</f>
        <v>-90.184629999999999</v>
      </c>
      <c r="E6" s="179">
        <f t="shared" si="0"/>
        <v>-105.2154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0" t="s">
        <v>167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135</v>
      </c>
      <c r="B10" s="46" t="s">
        <v>111</v>
      </c>
      <c r="C10" s="39">
        <f t="shared" ref="C10:E11" si="2">C11</f>
        <v>-75.153859999999995</v>
      </c>
      <c r="D10" s="39">
        <f t="shared" si="2"/>
        <v>-90.184629999999999</v>
      </c>
      <c r="E10" s="39">
        <f t="shared" si="2"/>
        <v>-105.2154</v>
      </c>
    </row>
    <row r="11" spans="1:6" ht="31.5" x14ac:dyDescent="0.25">
      <c r="A11" s="33" t="s">
        <v>136</v>
      </c>
      <c r="B11" s="46" t="s">
        <v>118</v>
      </c>
      <c r="C11" s="39">
        <f t="shared" si="2"/>
        <v>-75.153859999999995</v>
      </c>
      <c r="D11" s="39">
        <f t="shared" si="2"/>
        <v>-90.184629999999999</v>
      </c>
      <c r="E11" s="39">
        <f t="shared" si="2"/>
        <v>-105.2154</v>
      </c>
    </row>
    <row r="12" spans="1:6" ht="47.25" x14ac:dyDescent="0.25">
      <c r="A12" s="33" t="s">
        <v>137</v>
      </c>
      <c r="B12" s="46" t="s">
        <v>119</v>
      </c>
      <c r="C12" s="39">
        <f>SUM(C13)</f>
        <v>-75.153859999999995</v>
      </c>
      <c r="D12" s="39">
        <f>SUM(D13)</f>
        <v>-90.184629999999999</v>
      </c>
      <c r="E12" s="39">
        <f>SUM(E13)</f>
        <v>-105.2154</v>
      </c>
    </row>
    <row r="13" spans="1:6" ht="47.25" x14ac:dyDescent="0.25">
      <c r="A13" s="33" t="s">
        <v>138</v>
      </c>
      <c r="B13" s="182" t="s">
        <v>126</v>
      </c>
      <c r="C13" s="39">
        <f>'Прил 6'!C15</f>
        <v>-75.153859999999995</v>
      </c>
      <c r="D13" s="39">
        <f>'Прил 6'!D15</f>
        <v>-90.184629999999999</v>
      </c>
      <c r="E13" s="39">
        <f>'Прил 6'!E15</f>
        <v>-105.2154</v>
      </c>
    </row>
    <row r="14" spans="1:6" ht="31.5" x14ac:dyDescent="0.25">
      <c r="A14" s="34" t="s">
        <v>139</v>
      </c>
      <c r="B14" s="183" t="s">
        <v>168</v>
      </c>
      <c r="C14" s="32">
        <f>C15+C18</f>
        <v>181.13702999999987</v>
      </c>
      <c r="D14" s="32">
        <f t="shared" ref="D14:E14" si="3">D15+D18</f>
        <v>0</v>
      </c>
      <c r="E14" s="32">
        <f t="shared" si="3"/>
        <v>0</v>
      </c>
    </row>
    <row r="15" spans="1:6" s="37" customFormat="1" x14ac:dyDescent="0.25">
      <c r="A15" s="35" t="s">
        <v>140</v>
      </c>
      <c r="B15" s="36" t="s">
        <v>120</v>
      </c>
      <c r="C15" s="32">
        <f t="shared" ref="C15:E16" si="4">SUM(C16)</f>
        <v>-2909.6</v>
      </c>
      <c r="D15" s="32">
        <f t="shared" si="4"/>
        <v>-2044.9</v>
      </c>
      <c r="E15" s="32">
        <f t="shared" si="4"/>
        <v>-2138.1999999999998</v>
      </c>
    </row>
    <row r="16" spans="1:6" x14ac:dyDescent="0.25">
      <c r="A16" s="33" t="s">
        <v>141</v>
      </c>
      <c r="B16" s="38" t="s">
        <v>121</v>
      </c>
      <c r="C16" s="39">
        <f t="shared" si="4"/>
        <v>-2909.6</v>
      </c>
      <c r="D16" s="39">
        <f t="shared" si="4"/>
        <v>-2044.9</v>
      </c>
      <c r="E16" s="39">
        <f t="shared" si="4"/>
        <v>-2138.1999999999998</v>
      </c>
    </row>
    <row r="17" spans="1:9" ht="31.5" x14ac:dyDescent="0.25">
      <c r="A17" s="33" t="s">
        <v>142</v>
      </c>
      <c r="B17" s="180" t="s">
        <v>169</v>
      </c>
      <c r="C17" s="39">
        <f>-'Прил 1'!C7-C9</f>
        <v>-2909.6</v>
      </c>
      <c r="D17" s="39">
        <f>-'Прил 1'!D7-D9</f>
        <v>-2044.9</v>
      </c>
      <c r="E17" s="39">
        <f>-'Прил 1'!E7-E9</f>
        <v>-2138.1999999999998</v>
      </c>
    </row>
    <row r="18" spans="1:9" s="37" customFormat="1" x14ac:dyDescent="0.25">
      <c r="A18" s="35" t="s">
        <v>143</v>
      </c>
      <c r="B18" s="40" t="s">
        <v>122</v>
      </c>
      <c r="C18" s="32">
        <f>SUM(C19)</f>
        <v>3090.7370299999998</v>
      </c>
      <c r="D18" s="32">
        <f t="shared" ref="C18:E19" si="5">SUM(D19)</f>
        <v>2044.8999999999999</v>
      </c>
      <c r="E18" s="32">
        <f t="shared" si="5"/>
        <v>2138.1999999999998</v>
      </c>
    </row>
    <row r="19" spans="1:9" x14ac:dyDescent="0.25">
      <c r="A19" s="41" t="s">
        <v>144</v>
      </c>
      <c r="B19" s="42" t="s">
        <v>123</v>
      </c>
      <c r="C19" s="39">
        <f t="shared" si="5"/>
        <v>3090.7370299999998</v>
      </c>
      <c r="D19" s="39">
        <f t="shared" si="5"/>
        <v>2044.8999999999999</v>
      </c>
      <c r="E19" s="39">
        <f t="shared" si="5"/>
        <v>2138.1999999999998</v>
      </c>
    </row>
    <row r="20" spans="1:9" ht="31.5" x14ac:dyDescent="0.25">
      <c r="A20" s="43" t="s">
        <v>145</v>
      </c>
      <c r="B20" s="44" t="s">
        <v>170</v>
      </c>
      <c r="C20" s="39">
        <f>'Прил 2'!J7-C13</f>
        <v>3090.7370299999998</v>
      </c>
      <c r="D20" s="39">
        <f>'Прил 2'!K7-D13</f>
        <v>2044.8999999999999</v>
      </c>
      <c r="E20" s="39">
        <f>'Прил 2'!L7-E13</f>
        <v>2138.1999999999998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view="pageBreakPreview" zoomScaleNormal="40" zoomScaleSheetLayoutView="100" workbookViewId="0">
      <selection activeCell="C15" sqref="C15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2.85546875" style="3" customWidth="1"/>
    <col min="5" max="5" width="13.85546875" style="3" customWidth="1"/>
    <col min="6" max="16384" width="8" style="3"/>
  </cols>
  <sheetData>
    <row r="1" spans="1:5" ht="123.75" customHeight="1" x14ac:dyDescent="0.25">
      <c r="A1" s="169"/>
      <c r="B1" s="119"/>
      <c r="C1" s="262" t="s">
        <v>217</v>
      </c>
      <c r="D1" s="262"/>
      <c r="E1" s="262"/>
    </row>
    <row r="2" spans="1:5" x14ac:dyDescent="0.25">
      <c r="A2" s="277" t="s">
        <v>218</v>
      </c>
      <c r="B2" s="277"/>
      <c r="C2" s="277"/>
      <c r="D2" s="277"/>
      <c r="E2" s="277"/>
    </row>
    <row r="3" spans="1:5" x14ac:dyDescent="0.25">
      <c r="A3" s="277"/>
      <c r="B3" s="277"/>
      <c r="C3" s="277"/>
      <c r="D3" s="277"/>
      <c r="E3" s="277"/>
    </row>
    <row r="4" spans="1:5" ht="53.25" customHeight="1" x14ac:dyDescent="0.25">
      <c r="A4" s="277"/>
      <c r="B4" s="277"/>
      <c r="C4" s="277"/>
      <c r="D4" s="277"/>
      <c r="E4" s="277"/>
    </row>
    <row r="5" spans="1:5" x14ac:dyDescent="0.25">
      <c r="A5" s="278" t="s">
        <v>106</v>
      </c>
      <c r="B5" s="278" t="s">
        <v>179</v>
      </c>
      <c r="C5" s="280" t="s">
        <v>180</v>
      </c>
      <c r="D5" s="281"/>
      <c r="E5" s="282"/>
    </row>
    <row r="6" spans="1:5" x14ac:dyDescent="0.25">
      <c r="A6" s="279"/>
      <c r="B6" s="279"/>
      <c r="C6" s="189" t="s">
        <v>201</v>
      </c>
      <c r="D6" s="190" t="s">
        <v>203</v>
      </c>
      <c r="E6" s="190" t="s">
        <v>209</v>
      </c>
    </row>
    <row r="7" spans="1:5" x14ac:dyDescent="0.25">
      <c r="A7" s="171">
        <v>1</v>
      </c>
      <c r="B7" s="172">
        <v>2</v>
      </c>
      <c r="C7" s="173">
        <v>3</v>
      </c>
      <c r="D7" s="170">
        <v>4</v>
      </c>
      <c r="E7" s="170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147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207</v>
      </c>
      <c r="C11" s="56"/>
      <c r="D11" s="56"/>
      <c r="E11" s="56"/>
    </row>
    <row r="12" spans="1:5" ht="31.5" x14ac:dyDescent="0.25">
      <c r="A12" s="62" t="s">
        <v>146</v>
      </c>
      <c r="B12" s="59" t="s">
        <v>111</v>
      </c>
      <c r="C12" s="49">
        <f>C15</f>
        <v>-75.153859999999995</v>
      </c>
      <c r="D12" s="49">
        <f>D15</f>
        <v>-90.184629999999999</v>
      </c>
      <c r="E12" s="49">
        <f>E15</f>
        <v>-105.2154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207</v>
      </c>
      <c r="C15" s="60">
        <v>-75.153859999999995</v>
      </c>
      <c r="D15" s="60">
        <v>-90.184629999999999</v>
      </c>
      <c r="E15" s="60">
        <v>-105.2154</v>
      </c>
    </row>
    <row r="16" spans="1:5" x14ac:dyDescent="0.25">
      <c r="A16" s="53"/>
      <c r="B16" s="61" t="s">
        <v>19</v>
      </c>
      <c r="C16" s="56">
        <f>C10+C15</f>
        <v>-75.153859999999995</v>
      </c>
      <c r="D16" s="56">
        <f>D10+D15</f>
        <v>-90.184629999999999</v>
      </c>
      <c r="E16" s="56">
        <f>E10+E15</f>
        <v>-105.2154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2020-12-22T13:14:36Z</cp:lastPrinted>
  <dcterms:created xsi:type="dcterms:W3CDTF">2007-12-21T10:22:00Z</dcterms:created>
  <dcterms:modified xsi:type="dcterms:W3CDTF">2026-03-31T13:05:59Z</dcterms:modified>
</cp:coreProperties>
</file>