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ПА\НПА 2013-2025\Решения 09.2021-\"/>
    </mc:Choice>
  </mc:AlternateContent>
  <bookViews>
    <workbookView xWindow="0" yWindow="0" windowWidth="28800" windowHeight="12435" tabRatio="865" activeTab="1"/>
  </bookViews>
  <sheets>
    <sheet name="Прил 1" sheetId="1" r:id="rId1"/>
    <sheet name="Прил 2" sheetId="6" r:id="rId2"/>
    <sheet name="Прил 3 " sheetId="18" r:id="rId3"/>
    <sheet name="Прил 4" sheetId="9" r:id="rId4"/>
    <sheet name="Прил 5" sheetId="13" r:id="rId5"/>
    <sheet name="Прил 6" sheetId="12" r:id="rId6"/>
  </sheets>
  <externalReferences>
    <externalReference r:id="rId7"/>
    <externalReference r:id="rId8"/>
  </externalReferences>
  <definedNames>
    <definedName name="_1Excel_BuiltIn_Print_Area_1_1_1">'Прил 1'!$A$1:$C$29</definedName>
    <definedName name="_2Excel_BuiltIn_Print_Area_7_1_1" localSheetId="2">#REF!</definedName>
    <definedName name="_2Excel_BuiltIn_Print_Area_7_1_1">#REF!</definedName>
    <definedName name="_Toc105952698" localSheetId="2">'Прил 3 '!$A$2</definedName>
    <definedName name="_Toc105952698">#REF!</definedName>
    <definedName name="_xlnm._FilterDatabase" localSheetId="1" hidden="1">'Прил 2'!$A$6:$L$107</definedName>
    <definedName name="_xlnm._FilterDatabase" localSheetId="2" hidden="1">'Прил 3 '!$A$6:$K$110</definedName>
    <definedName name="_xlnm._FilterDatabase" localSheetId="3" hidden="1">'Прил 4'!$A$7:$L$136</definedName>
    <definedName name="Excel_BuiltIn_Print_Area_1">'Прил 1'!$A$1:$C$29</definedName>
    <definedName name="Excel_BuiltIn_Print_Area_1_1">'Прил 1'!$A$1:$C$29</definedName>
    <definedName name="Excel_BuiltIn_Print_Area_2" localSheetId="2">#REF!</definedName>
    <definedName name="Excel_BuiltIn_Print_Area_2">#REF!</definedName>
    <definedName name="Excel_BuiltIn_Print_Area_3">#REF!</definedName>
    <definedName name="Excel_BuiltIn_Print_Area_3_1" localSheetId="2">#REF!</definedName>
    <definedName name="Excel_BuiltIn_Print_Area_3_1">#REF!</definedName>
    <definedName name="Excel_BuiltIn_Print_Area_4" localSheetId="2">#REF!</definedName>
    <definedName name="Excel_BuiltIn_Print_Area_4">#REF!</definedName>
    <definedName name="Excel_BuiltIn_Print_Area_5" localSheetId="2">'Прил 3 '!$A$1:$I$42</definedName>
    <definedName name="Excel_BuiltIn_Print_Area_5">#REF!</definedName>
    <definedName name="Excel_BuiltIn_Print_Area_5_1" localSheetId="2">'Прил 3 '!$A$1:$I$42</definedName>
    <definedName name="Excel_BuiltIn_Print_Area_5_1">#REF!</definedName>
    <definedName name="Excel_BuiltIn_Print_Area_6">'Прил 2'!$A$1:$G$43</definedName>
    <definedName name="Excel_BuiltIn_Print_Area_6_1">'Прил 2'!$A$1:$G$43</definedName>
    <definedName name="Excel_BuiltIn_Print_Area_7" localSheetId="2">#REF!</definedName>
    <definedName name="Excel_BuiltIn_Print_Area_7">#REF!</definedName>
    <definedName name="Excel_BuiltIn_Print_Area_7_1" localSheetId="2">#REF!</definedName>
    <definedName name="Excel_BuiltIn_Print_Area_7_1">#REF!</definedName>
    <definedName name="_xlnm.Print_Titles" localSheetId="1">'Прил 2'!$4:$4</definedName>
    <definedName name="_xlnm.Print_Area" localSheetId="0">'Прил 1'!$A$1:$E$29</definedName>
    <definedName name="_xlnm.Print_Area" localSheetId="1">'Прил 2'!$A$1:$L$107</definedName>
    <definedName name="_xlnm.Print_Area" localSheetId="2">'Прил 3 '!$A$1:$K$110</definedName>
    <definedName name="_xlnm.Print_Area" localSheetId="3">'Прил 4'!$A$1:$L$136</definedName>
  </definedNames>
  <calcPr calcId="152511"/>
  <fileRecoveryPr autoRecover="0"/>
</workbook>
</file>

<file path=xl/calcChain.xml><?xml version="1.0" encoding="utf-8"?>
<calcChain xmlns="http://schemas.openxmlformats.org/spreadsheetml/2006/main">
  <c r="J27" i="6" l="1"/>
  <c r="J69" i="6"/>
  <c r="K119" i="9"/>
  <c r="K118" i="9" s="1"/>
  <c r="K117" i="9" s="1"/>
  <c r="K116" i="9" s="1"/>
  <c r="K115" i="9" s="1"/>
  <c r="K114" i="9" s="1"/>
  <c r="L119" i="9"/>
  <c r="L118" i="9" s="1"/>
  <c r="L117" i="9" s="1"/>
  <c r="L116" i="9" s="1"/>
  <c r="L115" i="9" s="1"/>
  <c r="L114" i="9" s="1"/>
  <c r="J118" i="9"/>
  <c r="J117" i="9" s="1"/>
  <c r="J116" i="9" s="1"/>
  <c r="J115" i="9" s="1"/>
  <c r="J114" i="9" s="1"/>
  <c r="J119" i="9"/>
  <c r="J78" i="18" l="1"/>
  <c r="J77" i="18" s="1"/>
  <c r="J76" i="18" s="1"/>
  <c r="J75" i="18" s="1"/>
  <c r="J74" i="18" s="1"/>
  <c r="J79" i="18"/>
  <c r="K79" i="18"/>
  <c r="K78" i="18" s="1"/>
  <c r="K77" i="18" s="1"/>
  <c r="K76" i="18" s="1"/>
  <c r="K75" i="18" s="1"/>
  <c r="K74" i="18" s="1"/>
  <c r="I79" i="18"/>
  <c r="I78" i="18" s="1"/>
  <c r="I77" i="18" s="1"/>
  <c r="I76" i="18" s="1"/>
  <c r="I75" i="18" s="1"/>
  <c r="I74" i="18" s="1"/>
  <c r="K75" i="6"/>
  <c r="K74" i="6" s="1"/>
  <c r="K73" i="6" s="1"/>
  <c r="K72" i="6" s="1"/>
  <c r="K71" i="6" s="1"/>
  <c r="L75" i="6"/>
  <c r="L74" i="6" s="1"/>
  <c r="L73" i="6" s="1"/>
  <c r="L72" i="6" s="1"/>
  <c r="L71" i="6" s="1"/>
  <c r="J75" i="6"/>
  <c r="J74" i="6" s="1"/>
  <c r="J73" i="6" s="1"/>
  <c r="J72" i="6" s="1"/>
  <c r="J71" i="6" s="1"/>
  <c r="J24" i="6" l="1"/>
  <c r="C29" i="1" l="1"/>
  <c r="K28" i="9" l="1"/>
  <c r="K27" i="9" s="1"/>
  <c r="K26" i="9" s="1"/>
  <c r="K25" i="9" s="1"/>
  <c r="K24" i="9" s="1"/>
  <c r="K23" i="9" s="1"/>
  <c r="K22" i="9" s="1"/>
  <c r="L28" i="9"/>
  <c r="L27" i="9" s="1"/>
  <c r="L26" i="9" s="1"/>
  <c r="L25" i="9" s="1"/>
  <c r="L24" i="9" s="1"/>
  <c r="L23" i="9" s="1"/>
  <c r="L22" i="9" s="1"/>
  <c r="J28" i="9"/>
  <c r="J27" i="9" s="1"/>
  <c r="J26" i="9" s="1"/>
  <c r="J25" i="9" s="1"/>
  <c r="J24" i="9" s="1"/>
  <c r="J23" i="9" s="1"/>
  <c r="J22" i="9" s="1"/>
  <c r="K36" i="9"/>
  <c r="K35" i="9" s="1"/>
  <c r="K34" i="9" s="1"/>
  <c r="K33" i="9" s="1"/>
  <c r="K32" i="9" s="1"/>
  <c r="K31" i="9" s="1"/>
  <c r="K30" i="9" s="1"/>
  <c r="L36" i="9"/>
  <c r="L35" i="9" s="1"/>
  <c r="L34" i="9" s="1"/>
  <c r="L33" i="9" s="1"/>
  <c r="L32" i="9" s="1"/>
  <c r="L31" i="9" s="1"/>
  <c r="L30" i="9" s="1"/>
  <c r="K43" i="9"/>
  <c r="K42" i="9" s="1"/>
  <c r="K41" i="9" s="1"/>
  <c r="K40" i="9" s="1"/>
  <c r="K39" i="9" s="1"/>
  <c r="K38" i="9" s="1"/>
  <c r="K37" i="9" s="1"/>
  <c r="L43" i="9"/>
  <c r="L42" i="9" s="1"/>
  <c r="L41" i="9" s="1"/>
  <c r="L40" i="9" s="1"/>
  <c r="L39" i="9" s="1"/>
  <c r="L38" i="9" s="1"/>
  <c r="L37" i="9" s="1"/>
  <c r="J36" i="9"/>
  <c r="J35" i="9" s="1"/>
  <c r="J34" i="9" s="1"/>
  <c r="J33" i="9" s="1"/>
  <c r="J32" i="9" s="1"/>
  <c r="J31" i="9" s="1"/>
  <c r="J30" i="9" s="1"/>
  <c r="J43" i="9"/>
  <c r="J42" i="9" s="1"/>
  <c r="J41" i="9" s="1"/>
  <c r="J40" i="9" s="1"/>
  <c r="J39" i="9" s="1"/>
  <c r="J38" i="9" s="1"/>
  <c r="J37" i="9" s="1"/>
  <c r="J85" i="18"/>
  <c r="K85" i="18"/>
  <c r="J89" i="18"/>
  <c r="K89" i="18"/>
  <c r="I85" i="18"/>
  <c r="I89" i="18"/>
  <c r="J65" i="18"/>
  <c r="J64" i="18" s="1"/>
  <c r="J63" i="18" s="1"/>
  <c r="J62" i="18" s="1"/>
  <c r="J61" i="18" s="1"/>
  <c r="J66" i="18"/>
  <c r="K66" i="18"/>
  <c r="K65" i="18" s="1"/>
  <c r="K64" i="18" s="1"/>
  <c r="K63" i="18" s="1"/>
  <c r="K62" i="18" s="1"/>
  <c r="K61" i="18" s="1"/>
  <c r="I66" i="18"/>
  <c r="I65" i="18" s="1"/>
  <c r="I64" i="18" s="1"/>
  <c r="I63" i="18" s="1"/>
  <c r="I62" i="18" s="1"/>
  <c r="I61" i="18" s="1"/>
  <c r="J29" i="9" l="1"/>
  <c r="K29" i="9"/>
  <c r="L29" i="9"/>
  <c r="K62" i="6" l="1"/>
  <c r="K61" i="6" s="1"/>
  <c r="K60" i="6" s="1"/>
  <c r="K59" i="6" s="1"/>
  <c r="K58" i="6" s="1"/>
  <c r="L62" i="6"/>
  <c r="L61" i="6" s="1"/>
  <c r="L60" i="6" s="1"/>
  <c r="L59" i="6" s="1"/>
  <c r="L58" i="6" s="1"/>
  <c r="J62" i="6"/>
  <c r="J61" i="6" s="1"/>
  <c r="J60" i="6" s="1"/>
  <c r="J59" i="6" s="1"/>
  <c r="J58" i="6" s="1"/>
  <c r="E21" i="1" l="1"/>
  <c r="D21" i="1"/>
  <c r="C21" i="1"/>
  <c r="K28" i="6" l="1"/>
  <c r="L28" i="6"/>
  <c r="J28" i="6"/>
  <c r="D23" i="1"/>
  <c r="E23" i="1"/>
  <c r="C23" i="1"/>
  <c r="D17" i="1" l="1"/>
  <c r="E17" i="1"/>
  <c r="C17" i="1"/>
  <c r="J81" i="9" l="1"/>
  <c r="K14" i="9" l="1"/>
  <c r="K13" i="9" s="1"/>
  <c r="K12" i="9" s="1"/>
  <c r="K11" i="9" s="1"/>
  <c r="K10" i="9" s="1"/>
  <c r="K9" i="9" s="1"/>
  <c r="K8" i="9" s="1"/>
  <c r="L14" i="9"/>
  <c r="L13" i="9" s="1"/>
  <c r="L12" i="9" s="1"/>
  <c r="L11" i="9" s="1"/>
  <c r="L10" i="9" s="1"/>
  <c r="L9" i="9" s="1"/>
  <c r="L8" i="9" s="1"/>
  <c r="J14" i="9"/>
  <c r="J13" i="9" s="1"/>
  <c r="J12" i="9" s="1"/>
  <c r="J11" i="9" s="1"/>
  <c r="J10" i="9" s="1"/>
  <c r="J9" i="9" s="1"/>
  <c r="J8" i="9" s="1"/>
  <c r="J47" i="18"/>
  <c r="J46" i="18" s="1"/>
  <c r="J45" i="18" s="1"/>
  <c r="J44" i="18" s="1"/>
  <c r="K47" i="18"/>
  <c r="K46" i="18" s="1"/>
  <c r="K45" i="18" s="1"/>
  <c r="K44" i="18" s="1"/>
  <c r="I47" i="18"/>
  <c r="I46" i="18" s="1"/>
  <c r="I45" i="18" s="1"/>
  <c r="I44" i="18" s="1"/>
  <c r="K50" i="9" l="1"/>
  <c r="K49" i="9" s="1"/>
  <c r="K48" i="9" s="1"/>
  <c r="K47" i="9" s="1"/>
  <c r="K46" i="9" s="1"/>
  <c r="K45" i="9" s="1"/>
  <c r="K44" i="9" s="1"/>
  <c r="L50" i="9"/>
  <c r="L49" i="9" s="1"/>
  <c r="L48" i="9" s="1"/>
  <c r="L47" i="9" s="1"/>
  <c r="L46" i="9" s="1"/>
  <c r="L45" i="9" s="1"/>
  <c r="L44" i="9" s="1"/>
  <c r="J50" i="9"/>
  <c r="J49" i="9" s="1"/>
  <c r="J48" i="9" s="1"/>
  <c r="J47" i="9" s="1"/>
  <c r="J46" i="9" s="1"/>
  <c r="J45" i="9" s="1"/>
  <c r="J44" i="9" s="1"/>
  <c r="K21" i="9" l="1"/>
  <c r="K20" i="9" s="1"/>
  <c r="K19" i="9" s="1"/>
  <c r="K18" i="9" s="1"/>
  <c r="K17" i="9" s="1"/>
  <c r="K16" i="9" s="1"/>
  <c r="K15" i="9" s="1"/>
  <c r="L21" i="9"/>
  <c r="L20" i="9" s="1"/>
  <c r="L19" i="9" s="1"/>
  <c r="L18" i="9" s="1"/>
  <c r="L17" i="9" s="1"/>
  <c r="L16" i="9" s="1"/>
  <c r="L15" i="9" s="1"/>
  <c r="J21" i="9"/>
  <c r="J20" i="9" s="1"/>
  <c r="J19" i="9" s="1"/>
  <c r="J18" i="9" s="1"/>
  <c r="J17" i="9" s="1"/>
  <c r="J16" i="9" s="1"/>
  <c r="J15" i="9" s="1"/>
  <c r="J51" i="18"/>
  <c r="J50" i="18" s="1"/>
  <c r="J49" i="18" s="1"/>
  <c r="J48" i="18" s="1"/>
  <c r="J43" i="18" s="1"/>
  <c r="K51" i="18"/>
  <c r="K50" i="18" s="1"/>
  <c r="K49" i="18" s="1"/>
  <c r="K48" i="18" s="1"/>
  <c r="K43" i="18" s="1"/>
  <c r="I51" i="18"/>
  <c r="I50" i="18" s="1"/>
  <c r="I49" i="18" s="1"/>
  <c r="I48" i="18" s="1"/>
  <c r="I43" i="18" s="1"/>
  <c r="K47" i="6"/>
  <c r="K46" i="6" s="1"/>
  <c r="K45" i="6" s="1"/>
  <c r="K44" i="6" s="1"/>
  <c r="L47" i="6"/>
  <c r="L46" i="6" s="1"/>
  <c r="L45" i="6" s="1"/>
  <c r="L44" i="6" s="1"/>
  <c r="J47" i="6"/>
  <c r="J46" i="6" s="1"/>
  <c r="J45" i="6" s="1"/>
  <c r="J44" i="6" s="1"/>
  <c r="K87" i="9" l="1"/>
  <c r="K86" i="9" s="1"/>
  <c r="K85" i="9" s="1"/>
  <c r="K84" i="9" s="1"/>
  <c r="K83" i="9" s="1"/>
  <c r="K82" i="9" s="1"/>
  <c r="L87" i="9"/>
  <c r="L86" i="9" s="1"/>
  <c r="L85" i="9" s="1"/>
  <c r="L84" i="9" s="1"/>
  <c r="L83" i="9" s="1"/>
  <c r="L82" i="9" s="1"/>
  <c r="J87" i="9"/>
  <c r="J86" i="9" s="1"/>
  <c r="J85" i="9" s="1"/>
  <c r="J84" i="9" s="1"/>
  <c r="J83" i="9" s="1"/>
  <c r="J82" i="9" s="1"/>
  <c r="K64" i="9"/>
  <c r="K63" i="9" s="1"/>
  <c r="K62" i="9" s="1"/>
  <c r="K61" i="9" s="1"/>
  <c r="K60" i="9" s="1"/>
  <c r="K59" i="9" s="1"/>
  <c r="L64" i="9"/>
  <c r="L63" i="9" s="1"/>
  <c r="L62" i="9" s="1"/>
  <c r="L61" i="9" s="1"/>
  <c r="L60" i="9" s="1"/>
  <c r="L59" i="9" s="1"/>
  <c r="J64" i="9"/>
  <c r="J63" i="9" s="1"/>
  <c r="J62" i="9" s="1"/>
  <c r="J61" i="9" s="1"/>
  <c r="J60" i="9" s="1"/>
  <c r="J59" i="9" s="1"/>
  <c r="J31" i="18"/>
  <c r="J30" i="18" s="1"/>
  <c r="J29" i="18" s="1"/>
  <c r="K31" i="18"/>
  <c r="K30" i="18" s="1"/>
  <c r="K29" i="18" s="1"/>
  <c r="I31" i="18"/>
  <c r="I30" i="18" s="1"/>
  <c r="I29" i="18" s="1"/>
  <c r="J17" i="18"/>
  <c r="J16" i="18" s="1"/>
  <c r="J15" i="18" s="1"/>
  <c r="K17" i="18"/>
  <c r="K16" i="18" s="1"/>
  <c r="K15" i="18" s="1"/>
  <c r="I17" i="18"/>
  <c r="I16" i="18" s="1"/>
  <c r="I15" i="18" s="1"/>
  <c r="K31" i="6"/>
  <c r="K30" i="6" s="1"/>
  <c r="L31" i="6"/>
  <c r="L30" i="6" s="1"/>
  <c r="J31" i="6"/>
  <c r="J30" i="6" s="1"/>
  <c r="K17" i="6"/>
  <c r="K16" i="6" s="1"/>
  <c r="L17" i="6"/>
  <c r="L16" i="6" s="1"/>
  <c r="J17" i="6"/>
  <c r="J16" i="6" s="1"/>
  <c r="D13" i="13"/>
  <c r="E13" i="13"/>
  <c r="C13" i="13"/>
  <c r="C25" i="1"/>
  <c r="E28" i="1" l="1"/>
  <c r="L113" i="9" l="1"/>
  <c r="L112" i="9" s="1"/>
  <c r="L111" i="9" s="1"/>
  <c r="L110" i="9" s="1"/>
  <c r="L109" i="9" s="1"/>
  <c r="L108" i="9" s="1"/>
  <c r="K113" i="9"/>
  <c r="K112" i="9" s="1"/>
  <c r="K111" i="9" s="1"/>
  <c r="K110" i="9" s="1"/>
  <c r="K109" i="9" s="1"/>
  <c r="K108" i="9" s="1"/>
  <c r="L106" i="6"/>
  <c r="L105" i="6" s="1"/>
  <c r="L104" i="6" s="1"/>
  <c r="L103" i="6" s="1"/>
  <c r="L102" i="6" s="1"/>
  <c r="L101" i="6" s="1"/>
  <c r="L93" i="6" s="1"/>
  <c r="K106" i="6"/>
  <c r="K105" i="6" s="1"/>
  <c r="K104" i="6" s="1"/>
  <c r="K103" i="6" s="1"/>
  <c r="K102" i="6" s="1"/>
  <c r="K101" i="6" s="1"/>
  <c r="K93" i="6" s="1"/>
  <c r="C16" i="12" l="1"/>
  <c r="D20" i="1"/>
  <c r="E20" i="1"/>
  <c r="C20" i="1"/>
  <c r="K110" i="18" l="1"/>
  <c r="K109" i="18" s="1"/>
  <c r="K108" i="18" s="1"/>
  <c r="K107" i="18" s="1"/>
  <c r="K106" i="18" s="1"/>
  <c r="K105" i="18" s="1"/>
  <c r="K104" i="18" s="1"/>
  <c r="J110" i="18"/>
  <c r="J109" i="18" s="1"/>
  <c r="J108" i="18" s="1"/>
  <c r="J107" i="18" s="1"/>
  <c r="J106" i="18" s="1"/>
  <c r="J105" i="18" s="1"/>
  <c r="J104" i="18" s="1"/>
  <c r="L81" i="6" l="1"/>
  <c r="L80" i="6" s="1"/>
  <c r="K81" i="6"/>
  <c r="K80" i="6" s="1"/>
  <c r="J81" i="6"/>
  <c r="J80" i="6" s="1"/>
  <c r="J96" i="18"/>
  <c r="J95" i="18" s="1"/>
  <c r="J94" i="18" s="1"/>
  <c r="J93" i="18" s="1"/>
  <c r="J92" i="18" s="1"/>
  <c r="J91" i="18" s="1"/>
  <c r="J90" i="18" s="1"/>
  <c r="K96" i="18"/>
  <c r="I96" i="18"/>
  <c r="I95" i="18" s="1"/>
  <c r="I94" i="18" s="1"/>
  <c r="I93" i="18" s="1"/>
  <c r="I92" i="18" s="1"/>
  <c r="I91" i="18" s="1"/>
  <c r="J88" i="18"/>
  <c r="J87" i="18" s="1"/>
  <c r="J86" i="18" s="1"/>
  <c r="K88" i="18"/>
  <c r="K87" i="18" s="1"/>
  <c r="K86" i="18" s="1"/>
  <c r="K84" i="18" s="1"/>
  <c r="K83" i="18" s="1"/>
  <c r="K82" i="18" s="1"/>
  <c r="K81" i="18" s="1"/>
  <c r="I88" i="18"/>
  <c r="I87" i="18" s="1"/>
  <c r="I86" i="18" s="1"/>
  <c r="I84" i="18" s="1"/>
  <c r="I83" i="18" s="1"/>
  <c r="I82" i="18" s="1"/>
  <c r="I81" i="18" s="1"/>
  <c r="J84" i="18"/>
  <c r="J83" i="18" s="1"/>
  <c r="J82" i="18" s="1"/>
  <c r="J72" i="18"/>
  <c r="J71" i="18" s="1"/>
  <c r="J70" i="18" s="1"/>
  <c r="J69" i="18" s="1"/>
  <c r="J68" i="18" s="1"/>
  <c r="J67" i="18" s="1"/>
  <c r="K72" i="18"/>
  <c r="K71" i="18" s="1"/>
  <c r="K70" i="18" s="1"/>
  <c r="K69" i="18" s="1"/>
  <c r="K68" i="18" s="1"/>
  <c r="K67" i="18" s="1"/>
  <c r="I72" i="18"/>
  <c r="I71" i="18" s="1"/>
  <c r="I70" i="18" s="1"/>
  <c r="I69" i="18" s="1"/>
  <c r="I68" i="18" s="1"/>
  <c r="I67" i="18" s="1"/>
  <c r="J60" i="18"/>
  <c r="J59" i="18" s="1"/>
  <c r="K60" i="18"/>
  <c r="K59" i="18" s="1"/>
  <c r="I60" i="18"/>
  <c r="I59" i="18" s="1"/>
  <c r="J58" i="18"/>
  <c r="K58" i="18"/>
  <c r="I58" i="18"/>
  <c r="J54" i="6"/>
  <c r="J36" i="18"/>
  <c r="J35" i="18" s="1"/>
  <c r="J34" i="18" s="1"/>
  <c r="J33" i="18" s="1"/>
  <c r="J32" i="18" s="1"/>
  <c r="K36" i="18"/>
  <c r="I36" i="18"/>
  <c r="I35" i="18" s="1"/>
  <c r="I34" i="18" s="1"/>
  <c r="I33" i="18" s="1"/>
  <c r="I32" i="18" s="1"/>
  <c r="J28" i="18"/>
  <c r="K28" i="18"/>
  <c r="I28" i="18"/>
  <c r="I27" i="18" s="1"/>
  <c r="J26" i="18"/>
  <c r="J25" i="18" s="1"/>
  <c r="K26" i="18"/>
  <c r="K25" i="18" s="1"/>
  <c r="I26" i="18"/>
  <c r="J23" i="18"/>
  <c r="K23" i="18"/>
  <c r="I23" i="18"/>
  <c r="J14" i="18"/>
  <c r="K14" i="18"/>
  <c r="I14" i="18"/>
  <c r="K58" i="9"/>
  <c r="L58" i="9"/>
  <c r="K107" i="9"/>
  <c r="L107" i="9"/>
  <c r="J107" i="9"/>
  <c r="K101" i="9"/>
  <c r="L101" i="9"/>
  <c r="J101" i="9"/>
  <c r="J58" i="9"/>
  <c r="K103" i="18"/>
  <c r="K102" i="18" s="1"/>
  <c r="K101" i="18" s="1"/>
  <c r="K100" i="18" s="1"/>
  <c r="K99" i="18" s="1"/>
  <c r="K98" i="18" s="1"/>
  <c r="K97" i="18" s="1"/>
  <c r="J103" i="18"/>
  <c r="J102" i="18" s="1"/>
  <c r="J101" i="18" s="1"/>
  <c r="J100" i="18" s="1"/>
  <c r="J99" i="18" s="1"/>
  <c r="J98" i="18" s="1"/>
  <c r="J97" i="18" s="1"/>
  <c r="I103" i="18"/>
  <c r="I102" i="18" s="1"/>
  <c r="I101" i="18" s="1"/>
  <c r="I100" i="18" s="1"/>
  <c r="I99" i="18" s="1"/>
  <c r="I98" i="18" s="1"/>
  <c r="I97" i="18" s="1"/>
  <c r="K42" i="18"/>
  <c r="K41" i="18" s="1"/>
  <c r="K40" i="18" s="1"/>
  <c r="K39" i="18" s="1"/>
  <c r="K38" i="18" s="1"/>
  <c r="K37" i="18" s="1"/>
  <c r="J42" i="18"/>
  <c r="J41" i="18" s="1"/>
  <c r="J40" i="18" s="1"/>
  <c r="J39" i="18" s="1"/>
  <c r="J38" i="18" s="1"/>
  <c r="J37" i="18" s="1"/>
  <c r="I42" i="18"/>
  <c r="I41" i="18" s="1"/>
  <c r="I40" i="18" s="1"/>
  <c r="I39" i="18" s="1"/>
  <c r="I38" i="18" s="1"/>
  <c r="I37" i="18" s="1"/>
  <c r="J26" i="6"/>
  <c r="J25" i="6" s="1"/>
  <c r="D25" i="1"/>
  <c r="E25" i="1"/>
  <c r="E12" i="13"/>
  <c r="E11" i="13" s="1"/>
  <c r="D12" i="13"/>
  <c r="D11" i="13" s="1"/>
  <c r="C12" i="13"/>
  <c r="C11" i="13" s="1"/>
  <c r="C10" i="13" s="1"/>
  <c r="E8" i="13"/>
  <c r="E7" i="13" s="1"/>
  <c r="D8" i="13"/>
  <c r="D7" i="13" s="1"/>
  <c r="C8" i="13"/>
  <c r="C7" i="13" s="1"/>
  <c r="E16" i="12"/>
  <c r="D16" i="12"/>
  <c r="E12" i="12"/>
  <c r="D12" i="12"/>
  <c r="C12" i="12"/>
  <c r="E8" i="12"/>
  <c r="D8" i="12"/>
  <c r="C8" i="12"/>
  <c r="K26" i="6"/>
  <c r="L26" i="6"/>
  <c r="L23" i="6"/>
  <c r="L22" i="6" s="1"/>
  <c r="K23" i="6"/>
  <c r="K22" i="6" s="1"/>
  <c r="J23" i="6"/>
  <c r="L14" i="6"/>
  <c r="K14" i="6"/>
  <c r="K13" i="6" s="1"/>
  <c r="K12" i="6" s="1"/>
  <c r="J14" i="6"/>
  <c r="J13" i="6" s="1"/>
  <c r="J12" i="6" s="1"/>
  <c r="K81" i="9"/>
  <c r="K80" i="9" s="1"/>
  <c r="K79" i="9" s="1"/>
  <c r="K78" i="9" s="1"/>
  <c r="L36" i="6"/>
  <c r="L35" i="6" s="1"/>
  <c r="K36" i="6"/>
  <c r="K35" i="6" s="1"/>
  <c r="J36" i="6"/>
  <c r="J35" i="6" s="1"/>
  <c r="J80" i="9"/>
  <c r="J79" i="9" s="1"/>
  <c r="L42" i="6"/>
  <c r="L41" i="6" s="1"/>
  <c r="K42" i="6"/>
  <c r="K41" i="6" s="1"/>
  <c r="J42" i="6"/>
  <c r="J41" i="6" s="1"/>
  <c r="L56" i="6"/>
  <c r="K56" i="6"/>
  <c r="J56" i="6"/>
  <c r="L54" i="6"/>
  <c r="K54" i="6"/>
  <c r="K68" i="6"/>
  <c r="K67" i="6" s="1"/>
  <c r="K66" i="6" s="1"/>
  <c r="K65" i="6" s="1"/>
  <c r="K64" i="6" s="1"/>
  <c r="L68" i="6"/>
  <c r="L67" i="6" s="1"/>
  <c r="L66" i="6" s="1"/>
  <c r="L65" i="6" s="1"/>
  <c r="L64" i="6" s="1"/>
  <c r="J68" i="6"/>
  <c r="J67" i="6" s="1"/>
  <c r="J66" i="6" s="1"/>
  <c r="K85" i="6"/>
  <c r="K84" i="6" s="1"/>
  <c r="K83" i="6" s="1"/>
  <c r="L85" i="6"/>
  <c r="L84" i="6" s="1"/>
  <c r="L83" i="6" s="1"/>
  <c r="J85" i="6"/>
  <c r="J84" i="6" s="1"/>
  <c r="J83" i="6" s="1"/>
  <c r="K92" i="6"/>
  <c r="K91" i="6" s="1"/>
  <c r="L92" i="6"/>
  <c r="L91" i="6" s="1"/>
  <c r="J92" i="6"/>
  <c r="J91" i="6" s="1"/>
  <c r="J90" i="6" s="1"/>
  <c r="J89" i="6" s="1"/>
  <c r="J88" i="6" s="1"/>
  <c r="J87" i="6" s="1"/>
  <c r="K99" i="6"/>
  <c r="K98" i="6" s="1"/>
  <c r="L99" i="6"/>
  <c r="L98" i="6" s="1"/>
  <c r="J99" i="6"/>
  <c r="J98" i="6" s="1"/>
  <c r="D10" i="1"/>
  <c r="D9" i="1" s="1"/>
  <c r="E10" i="1"/>
  <c r="E9" i="1" s="1"/>
  <c r="D12" i="1"/>
  <c r="E12" i="1"/>
  <c r="D14" i="1"/>
  <c r="E14" i="1"/>
  <c r="C14" i="1"/>
  <c r="C12" i="1"/>
  <c r="C10" i="1"/>
  <c r="C9" i="1" s="1"/>
  <c r="L21" i="6" l="1"/>
  <c r="J81" i="18"/>
  <c r="J80" i="18" s="1"/>
  <c r="J73" i="18" s="1"/>
  <c r="L77" i="9"/>
  <c r="L25" i="6"/>
  <c r="K77" i="9"/>
  <c r="K25" i="6"/>
  <c r="K21" i="6" s="1"/>
  <c r="J65" i="6"/>
  <c r="J64" i="6" s="1"/>
  <c r="E8" i="1"/>
  <c r="D8" i="1"/>
  <c r="C8" i="1"/>
  <c r="L13" i="6"/>
  <c r="L12" i="6" s="1"/>
  <c r="K79" i="6"/>
  <c r="J79" i="6"/>
  <c r="L79" i="6"/>
  <c r="K80" i="18"/>
  <c r="K73" i="18" s="1"/>
  <c r="I80" i="18"/>
  <c r="I73" i="18" s="1"/>
  <c r="J77" i="9"/>
  <c r="J22" i="6"/>
  <c r="J21" i="6" s="1"/>
  <c r="K95" i="18"/>
  <c r="K94" i="18" s="1"/>
  <c r="K93" i="18" s="1"/>
  <c r="K92" i="18" s="1"/>
  <c r="K91" i="18" s="1"/>
  <c r="K90" i="18" s="1"/>
  <c r="K35" i="18"/>
  <c r="K34" i="18" s="1"/>
  <c r="K33" i="18" s="1"/>
  <c r="K32" i="18" s="1"/>
  <c r="K106" i="9"/>
  <c r="K105" i="9" s="1"/>
  <c r="K102" i="9" s="1"/>
  <c r="K100" i="9"/>
  <c r="K99" i="9" s="1"/>
  <c r="K96" i="9" s="1"/>
  <c r="K71" i="9"/>
  <c r="K70" i="9" s="1"/>
  <c r="K69" i="9" s="1"/>
  <c r="L125" i="9"/>
  <c r="L124" i="9" s="1"/>
  <c r="L123" i="9" s="1"/>
  <c r="K130" i="9"/>
  <c r="K129" i="9" s="1"/>
  <c r="K128" i="9" s="1"/>
  <c r="K127" i="9" s="1"/>
  <c r="K126" i="9" s="1"/>
  <c r="L81" i="9"/>
  <c r="L80" i="9" s="1"/>
  <c r="L79" i="9" s="1"/>
  <c r="L78" i="9" s="1"/>
  <c r="L71" i="9"/>
  <c r="L70" i="9" s="1"/>
  <c r="L69" i="9" s="1"/>
  <c r="K95" i="9"/>
  <c r="J125" i="9"/>
  <c r="J124" i="9" s="1"/>
  <c r="J123" i="9" s="1"/>
  <c r="L130" i="9"/>
  <c r="L129" i="9" s="1"/>
  <c r="L128" i="9" s="1"/>
  <c r="L127" i="9" s="1"/>
  <c r="L126" i="9" s="1"/>
  <c r="J71" i="9"/>
  <c r="J70" i="9" s="1"/>
  <c r="J69" i="9" s="1"/>
  <c r="J68" i="9" s="1"/>
  <c r="J67" i="9" s="1"/>
  <c r="J66" i="9" s="1"/>
  <c r="L95" i="9"/>
  <c r="J130" i="9"/>
  <c r="J129" i="9" s="1"/>
  <c r="J128" i="9" s="1"/>
  <c r="J127" i="9" s="1"/>
  <c r="J126" i="9" s="1"/>
  <c r="I25" i="18"/>
  <c r="J95" i="9"/>
  <c r="K125" i="9"/>
  <c r="K124" i="9" s="1"/>
  <c r="K123" i="9" s="1"/>
  <c r="L57" i="9"/>
  <c r="L56" i="9" s="1"/>
  <c r="L53" i="9" s="1"/>
  <c r="L52" i="9" s="1"/>
  <c r="J106" i="9"/>
  <c r="J105" i="9" s="1"/>
  <c r="J102" i="9" s="1"/>
  <c r="J78" i="9"/>
  <c r="I90" i="18"/>
  <c r="I57" i="18"/>
  <c r="I56" i="18" s="1"/>
  <c r="I13" i="18"/>
  <c r="I12" i="18" s="1"/>
  <c r="I11" i="18" s="1"/>
  <c r="K57" i="18"/>
  <c r="K56" i="18" s="1"/>
  <c r="K55" i="18" s="1"/>
  <c r="K54" i="18" s="1"/>
  <c r="K53" i="18" s="1"/>
  <c r="K52" i="18" s="1"/>
  <c r="I22" i="18"/>
  <c r="I21" i="18" s="1"/>
  <c r="K13" i="18"/>
  <c r="K12" i="18" s="1"/>
  <c r="K11" i="18" s="1"/>
  <c r="K27" i="18"/>
  <c r="K24" i="18" s="1"/>
  <c r="J22" i="18"/>
  <c r="J21" i="18" s="1"/>
  <c r="J13" i="18"/>
  <c r="J12" i="18" s="1"/>
  <c r="J11" i="18" s="1"/>
  <c r="J27" i="18"/>
  <c r="J24" i="18" s="1"/>
  <c r="J57" i="18"/>
  <c r="J56" i="18" s="1"/>
  <c r="J55" i="18" s="1"/>
  <c r="J54" i="18" s="1"/>
  <c r="J53" i="18" s="1"/>
  <c r="J52" i="18" s="1"/>
  <c r="K22" i="18"/>
  <c r="K21" i="18" s="1"/>
  <c r="L53" i="6"/>
  <c r="L52" i="6" s="1"/>
  <c r="L51" i="6" s="1"/>
  <c r="K53" i="6"/>
  <c r="K52" i="6" s="1"/>
  <c r="K51" i="6" s="1"/>
  <c r="E10" i="13"/>
  <c r="D10" i="13"/>
  <c r="J97" i="6"/>
  <c r="J96" i="6" s="1"/>
  <c r="J95" i="6" s="1"/>
  <c r="J94" i="6" s="1"/>
  <c r="J53" i="6"/>
  <c r="J52" i="6" s="1"/>
  <c r="J51" i="6" s="1"/>
  <c r="L34" i="6"/>
  <c r="L33" i="6" s="1"/>
  <c r="L136" i="9"/>
  <c r="J57" i="9"/>
  <c r="J56" i="9" s="1"/>
  <c r="L97" i="6"/>
  <c r="L96" i="6" s="1"/>
  <c r="L95" i="6" s="1"/>
  <c r="L94" i="6" s="1"/>
  <c r="K90" i="6"/>
  <c r="K89" i="6" s="1"/>
  <c r="K88" i="6" s="1"/>
  <c r="K87" i="6" s="1"/>
  <c r="L40" i="6"/>
  <c r="L39" i="6" s="1"/>
  <c r="L38" i="6" s="1"/>
  <c r="L100" i="9"/>
  <c r="L99" i="9" s="1"/>
  <c r="J34" i="6"/>
  <c r="J33" i="6" s="1"/>
  <c r="J136" i="9"/>
  <c r="K136" i="9"/>
  <c r="K34" i="6"/>
  <c r="K33" i="6" s="1"/>
  <c r="K57" i="9"/>
  <c r="K56" i="9" s="1"/>
  <c r="K11" i="6"/>
  <c r="K10" i="6" s="1"/>
  <c r="L90" i="6"/>
  <c r="L89" i="6" s="1"/>
  <c r="L88" i="6" s="1"/>
  <c r="L87" i="6" s="1"/>
  <c r="J100" i="9"/>
  <c r="J99" i="9" s="1"/>
  <c r="J40" i="6"/>
  <c r="J39" i="6" s="1"/>
  <c r="J38" i="6" s="1"/>
  <c r="K40" i="6"/>
  <c r="K39" i="6" s="1"/>
  <c r="K38" i="6" s="1"/>
  <c r="K97" i="6"/>
  <c r="K96" i="6" s="1"/>
  <c r="K95" i="6" s="1"/>
  <c r="K94" i="6" s="1"/>
  <c r="K78" i="6" l="1"/>
  <c r="K77" i="6" s="1"/>
  <c r="K70" i="6" s="1"/>
  <c r="L78" i="6"/>
  <c r="L77" i="6" s="1"/>
  <c r="L70" i="6" s="1"/>
  <c r="J78" i="6"/>
  <c r="J77" i="6" s="1"/>
  <c r="J70" i="6" s="1"/>
  <c r="L135" i="9"/>
  <c r="L134" i="9" s="1"/>
  <c r="L133" i="9" s="1"/>
  <c r="L132" i="9" s="1"/>
  <c r="K135" i="9"/>
  <c r="K134" i="9" s="1"/>
  <c r="K131" i="9" s="1"/>
  <c r="J135" i="9"/>
  <c r="J134" i="9" s="1"/>
  <c r="J133" i="9" s="1"/>
  <c r="J132" i="9" s="1"/>
  <c r="K20" i="18"/>
  <c r="K19" i="18" s="1"/>
  <c r="K18" i="18" s="1"/>
  <c r="J20" i="18"/>
  <c r="J19" i="18" s="1"/>
  <c r="J18" i="18" s="1"/>
  <c r="L11" i="6"/>
  <c r="L10" i="6" s="1"/>
  <c r="J10" i="18"/>
  <c r="J9" i="18" s="1"/>
  <c r="K10" i="18"/>
  <c r="K9" i="18" s="1"/>
  <c r="I10" i="18"/>
  <c r="I9" i="18" s="1"/>
  <c r="J94" i="9"/>
  <c r="J93" i="9" s="1"/>
  <c r="J92" i="9" s="1"/>
  <c r="J91" i="9" s="1"/>
  <c r="L94" i="9"/>
  <c r="L93" i="9" s="1"/>
  <c r="L90" i="9" s="1"/>
  <c r="L120" i="9"/>
  <c r="L50" i="6"/>
  <c r="L49" i="6" s="1"/>
  <c r="J120" i="9"/>
  <c r="K120" i="9"/>
  <c r="K50" i="6"/>
  <c r="K49" i="6" s="1"/>
  <c r="K104" i="9"/>
  <c r="K103" i="9" s="1"/>
  <c r="I24" i="18"/>
  <c r="I20" i="18" s="1"/>
  <c r="K98" i="9"/>
  <c r="K97" i="9" s="1"/>
  <c r="J104" i="9"/>
  <c r="J103" i="9" s="1"/>
  <c r="L55" i="9"/>
  <c r="L54" i="9" s="1"/>
  <c r="K53" i="9"/>
  <c r="K52" i="9" s="1"/>
  <c r="K55" i="9"/>
  <c r="K54" i="9" s="1"/>
  <c r="J53" i="9"/>
  <c r="J52" i="9" s="1"/>
  <c r="J55" i="9"/>
  <c r="J54" i="9" s="1"/>
  <c r="K122" i="9"/>
  <c r="K121" i="9" s="1"/>
  <c r="L122" i="9"/>
  <c r="L121" i="9" s="1"/>
  <c r="J122" i="9"/>
  <c r="J121" i="9" s="1"/>
  <c r="J96" i="9"/>
  <c r="J98" i="9"/>
  <c r="J97" i="9" s="1"/>
  <c r="L96" i="9"/>
  <c r="L98" i="9"/>
  <c r="L97" i="9" s="1"/>
  <c r="L66" i="9"/>
  <c r="L68" i="9"/>
  <c r="L67" i="9" s="1"/>
  <c r="K66" i="9"/>
  <c r="K68" i="9"/>
  <c r="K67" i="9" s="1"/>
  <c r="K94" i="9"/>
  <c r="K93" i="9" s="1"/>
  <c r="I55" i="18"/>
  <c r="I54" i="18" s="1"/>
  <c r="I53" i="18" s="1"/>
  <c r="I52" i="18" s="1"/>
  <c r="C28" i="1"/>
  <c r="C19" i="1" s="1"/>
  <c r="D28" i="1"/>
  <c r="D19" i="1" s="1"/>
  <c r="L106" i="9"/>
  <c r="L105" i="9" s="1"/>
  <c r="J50" i="6"/>
  <c r="J49" i="6" s="1"/>
  <c r="K76" i="9"/>
  <c r="K75" i="9" s="1"/>
  <c r="K72" i="9" s="1"/>
  <c r="K20" i="6"/>
  <c r="K19" i="6" s="1"/>
  <c r="K9" i="6" s="1"/>
  <c r="K8" i="6" s="1"/>
  <c r="J20" i="6"/>
  <c r="J19" i="6" s="1"/>
  <c r="J76" i="9"/>
  <c r="J75" i="9" s="1"/>
  <c r="L76" i="9"/>
  <c r="L75" i="9" s="1"/>
  <c r="L72" i="9" s="1"/>
  <c r="K8" i="18" l="1"/>
  <c r="K7" i="18" s="1"/>
  <c r="K7" i="6"/>
  <c r="D20" i="13" s="1"/>
  <c r="J8" i="18"/>
  <c r="J7" i="18" s="1"/>
  <c r="L131" i="9"/>
  <c r="J131" i="9"/>
  <c r="K133" i="9"/>
  <c r="K132" i="9" s="1"/>
  <c r="K65" i="9"/>
  <c r="K51" i="9" s="1"/>
  <c r="L65" i="9"/>
  <c r="L51" i="9" s="1"/>
  <c r="J72" i="9"/>
  <c r="J65" i="9" s="1"/>
  <c r="L20" i="6"/>
  <c r="L19" i="6" s="1"/>
  <c r="L9" i="6" s="1"/>
  <c r="L8" i="6" s="1"/>
  <c r="I19" i="18"/>
  <c r="I18" i="18" s="1"/>
  <c r="I8" i="18" s="1"/>
  <c r="I7" i="18" s="1"/>
  <c r="L92" i="9"/>
  <c r="L91" i="9" s="1"/>
  <c r="J90" i="9"/>
  <c r="J89" i="9" s="1"/>
  <c r="E19" i="1"/>
  <c r="E7" i="1" s="1"/>
  <c r="D7" i="1"/>
  <c r="C7" i="1"/>
  <c r="L102" i="9"/>
  <c r="L89" i="9" s="1"/>
  <c r="L104" i="9"/>
  <c r="L103" i="9" s="1"/>
  <c r="K90" i="9"/>
  <c r="K92" i="9"/>
  <c r="K91" i="9" s="1"/>
  <c r="L74" i="9"/>
  <c r="L73" i="9" s="1"/>
  <c r="J74" i="9"/>
  <c r="J73" i="9" s="1"/>
  <c r="K74" i="9"/>
  <c r="K73" i="9" s="1"/>
  <c r="K89" i="9" l="1"/>
  <c r="K88" i="9" s="1"/>
  <c r="K7" i="9" s="1"/>
  <c r="J88" i="9"/>
  <c r="L88" i="9"/>
  <c r="L7" i="9" s="1"/>
  <c r="J51" i="9"/>
  <c r="E17" i="13"/>
  <c r="E16" i="13" s="1"/>
  <c r="E15" i="13" s="1"/>
  <c r="D17" i="13"/>
  <c r="D16" i="13" s="1"/>
  <c r="D15" i="13" s="1"/>
  <c r="L7" i="6"/>
  <c r="E20" i="13" s="1"/>
  <c r="E19" i="13" s="1"/>
  <c r="E18" i="13" s="1"/>
  <c r="C17" i="13"/>
  <c r="C16" i="13" s="1"/>
  <c r="C15" i="13" s="1"/>
  <c r="D19" i="13"/>
  <c r="D18" i="13" s="1"/>
  <c r="J7" i="9" l="1"/>
  <c r="D14" i="13"/>
  <c r="D6" i="13" s="1"/>
  <c r="E14" i="13"/>
  <c r="E6" i="13" s="1"/>
  <c r="J11" i="6"/>
  <c r="J10" i="6" s="1"/>
  <c r="J9" i="6" l="1"/>
  <c r="J8" i="6" s="1"/>
  <c r="J7" i="6" l="1"/>
  <c r="C20" i="13" s="1"/>
  <c r="C19" i="13" s="1"/>
  <c r="C18" i="13" s="1"/>
  <c r="C14" i="13" s="1"/>
  <c r="C6" i="13" s="1"/>
</calcChain>
</file>

<file path=xl/sharedStrings.xml><?xml version="1.0" encoding="utf-8"?>
<sst xmlns="http://schemas.openxmlformats.org/spreadsheetml/2006/main" count="1953" uniqueCount="239">
  <si>
    <t>(тыс.рублей)</t>
  </si>
  <si>
    <t>Код бюджетной классификации доходов бюджета</t>
  </si>
  <si>
    <t>Наименование доходов</t>
  </si>
  <si>
    <t xml:space="preserve">Сумма </t>
  </si>
  <si>
    <t>ВСЕГО ДОХОДОВ</t>
  </si>
  <si>
    <t>НАЛОГИ НА ПРИБЫЛЬ, ДОХОДЫ</t>
  </si>
  <si>
    <t>00010102000010000110</t>
  </si>
  <si>
    <t>Налог на доходы физических лиц</t>
  </si>
  <si>
    <t>Земельный налог</t>
  </si>
  <si>
    <t>Наименование</t>
  </si>
  <si>
    <t>Рз</t>
  </si>
  <si>
    <t>ВР</t>
  </si>
  <si>
    <t>Общегосударственные вопросы</t>
  </si>
  <si>
    <t>01</t>
  </si>
  <si>
    <t>04</t>
  </si>
  <si>
    <t>Обслуживание государственного и муниципального долга</t>
  </si>
  <si>
    <t>05</t>
  </si>
  <si>
    <t>Жилищно-коммунальное хозяйство</t>
  </si>
  <si>
    <t>Адм</t>
  </si>
  <si>
    <t>ВСЕГО</t>
  </si>
  <si>
    <t>1</t>
  </si>
  <si>
    <t>2</t>
  </si>
  <si>
    <t xml:space="preserve"> </t>
  </si>
  <si>
    <t>Пенсионное обеспечение</t>
  </si>
  <si>
    <t>02</t>
  </si>
  <si>
    <t>03</t>
  </si>
  <si>
    <t>09</t>
  </si>
  <si>
    <t>10</t>
  </si>
  <si>
    <t>13</t>
  </si>
  <si>
    <t>Функционирование высшего должностного лица субъекта Российской Федерации и муниципального образования</t>
  </si>
  <si>
    <t>65</t>
  </si>
  <si>
    <t>Расходы на выплаты по оплате труда высшего должностного лица муниципального образования</t>
  </si>
  <si>
    <t>00</t>
  </si>
  <si>
    <t>41150</t>
  </si>
  <si>
    <t>Расходы на выплаты по оплате труда работников органов местного самоуправления</t>
  </si>
  <si>
    <t>41110</t>
  </si>
  <si>
    <t>41120</t>
  </si>
  <si>
    <t>Прочая закупка товаров, работ и услуг</t>
  </si>
  <si>
    <t>77150</t>
  </si>
  <si>
    <t>Резервные фонды</t>
  </si>
  <si>
    <t>11</t>
  </si>
  <si>
    <t>41180</t>
  </si>
  <si>
    <t>Резервные средства</t>
  </si>
  <si>
    <t>89</t>
  </si>
  <si>
    <t>870</t>
  </si>
  <si>
    <t>Национальная оборона</t>
  </si>
  <si>
    <t>Мобилизационная и вневойсковая подготовка</t>
  </si>
  <si>
    <t>51180</t>
  </si>
  <si>
    <t>Национальная экономика</t>
  </si>
  <si>
    <t>Дорожное хозяйство (дорожные фонды)</t>
  </si>
  <si>
    <t>Коммунальное хозяйство</t>
  </si>
  <si>
    <t>Благоустройство</t>
  </si>
  <si>
    <t>Уличное освещение</t>
  </si>
  <si>
    <t>Социальная политика</t>
  </si>
  <si>
    <t xml:space="preserve">Доплаты к пенсиям муниципальных служащих </t>
  </si>
  <si>
    <t>03010</t>
  </si>
  <si>
    <t>Обслуживание государственного внутреннего и муниципального долга</t>
  </si>
  <si>
    <t>Процентные платежи по муниципальному долгу</t>
  </si>
  <si>
    <t>Обслуживание муниципального долга</t>
  </si>
  <si>
    <t>Сумма</t>
  </si>
  <si>
    <t>Функционирование Правительства Российской Федерации, высших органов исполнительной власти субъектов Российской Федерации, местных администраций</t>
  </si>
  <si>
    <t xml:space="preserve">Резервные фонды </t>
  </si>
  <si>
    <t>41240</t>
  </si>
  <si>
    <t>00010000000000000000</t>
  </si>
  <si>
    <t>00010100000000000000</t>
  </si>
  <si>
    <t>00010600000000000000</t>
  </si>
  <si>
    <t>00010606000000000110</t>
  </si>
  <si>
    <t>НАЛОГОВЫЕ И НЕНАЛОГОВЫЕ ДОХОДЫ</t>
  </si>
  <si>
    <t>18210102010010000110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</si>
  <si>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</si>
  <si>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НАЛОГИ НА ИМУЩЕСТВО</t>
  </si>
  <si>
    <t>18210601030100000110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</si>
  <si>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</si>
  <si>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18210606033100000110</t>
  </si>
  <si>
    <t>Земельный налог с организаций, обладающих земельным участком, расположенным в границах сельских поселений</t>
  </si>
  <si>
    <t>18210606043100000110</t>
  </si>
  <si>
    <t>Земельный налог с физических лиц, обладающих земельным участком, расположенным в границах сельских поселений</t>
  </si>
  <si>
    <t>00020200000000000000</t>
  </si>
  <si>
    <t>БЕЗВОЗМЕЗДНЫЕ ПОСТУПЛЕНИЯ ОТ ДРУГИХ БЮДЖЕТОВ БЮДЖЕТНОЙ СИСТЕМЫ РОССИЙСКОЙ ФЕДЕРАЦИИ</t>
  </si>
  <si>
    <t>00020230000000000150</t>
  </si>
  <si>
    <t>Субвенции бюджетам бюджетной системы Российской Федерации</t>
  </si>
  <si>
    <t xml:space="preserve">Субвенции бюджетам сельских поселений на осуществление первичного воинского учета на территориях, где отсутствуют военные комиссариаты 
</t>
  </si>
  <si>
    <t>00020240000000000150</t>
  </si>
  <si>
    <t>Иные межбюджетные трансферты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</si>
  <si>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</si>
  <si>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Обслуживание государственного (муниципального) долга</t>
  </si>
  <si>
    <t>700</t>
  </si>
  <si>
    <t>Доплаты к пенсиям муниципальных служащих Республики Мордовия</t>
  </si>
  <si>
    <t>Социальное обеспечение и иные выплаты населению</t>
  </si>
  <si>
    <t>Публичные нормативные социальные выплаты гражданам</t>
  </si>
  <si>
    <t>300</t>
  </si>
  <si>
    <t>310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</si>
  <si>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</si>
  <si>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</si>
  <si>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200</t>
  </si>
  <si>
    <t>240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</si>
  <si>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</si>
  <si>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</si>
  <si>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100</t>
  </si>
  <si>
    <t>120</t>
  </si>
  <si>
    <t>Иные бюджетные ассигнования</t>
  </si>
  <si>
    <t>800</t>
  </si>
  <si>
    <t>Уплата налогов, сборов и иных платежей</t>
  </si>
  <si>
    <t>66</t>
  </si>
  <si>
    <t>850</t>
  </si>
  <si>
    <t>Расходы на выплаты по оплате труда высшего должностного лица</t>
  </si>
  <si>
    <t>№ п/п</t>
  </si>
  <si>
    <t>I</t>
  </si>
  <si>
    <t>Кредиты кредитных организаций в валюте Российской Федерации</t>
  </si>
  <si>
    <t>в том числе</t>
  </si>
  <si>
    <t>Объем привлечения</t>
  </si>
  <si>
    <t>Бюджетные кредиты от других бюджетов бюджетной системы Российской Федерации</t>
  </si>
  <si>
    <t>Код</t>
  </si>
  <si>
    <t>000 01 00 00 00 00 0000 000</t>
  </si>
  <si>
    <t>ИСТОЧНИКИ ВНУТРЕННЕГО ФИНАНСИРОВАНИЯ ДЕФИЦИТОВ БЮДЖЕТОВ</t>
  </si>
  <si>
    <t>000 01 02 00 00 00 0000 000</t>
  </si>
  <si>
    <t>000 01 02 00 00 00 0000 700</t>
  </si>
  <si>
    <t>Получение кредитов от кредитных организаций в валюте Российской Федерации</t>
  </si>
  <si>
    <t>Бюджетные кредиты от других бюджетов бюджетной системы Российской Федерации в валюте Российской Федерации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</si>
  <si>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</si>
  <si>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Увеличение прочих остатков средств бюджетов</t>
  </si>
  <si>
    <t>Увеличение прочих остатков денежных средств бюджетов</t>
  </si>
  <si>
    <t>Уменьшение прочих остатков средств бюджетов</t>
  </si>
  <si>
    <t>Уменьшение прочих остатков денежных средств бюджетов</t>
  </si>
  <si>
    <t>(тыс.руб.)</t>
  </si>
  <si>
    <t>000 01 02 00 00 10 0000 710</t>
  </si>
  <si>
    <t>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</si>
  <si>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Дотации бюджетам сельских поселений на выравнивание бюджетной обеспеченности</t>
  </si>
  <si>
    <t>Высшее должностное лицо</t>
  </si>
  <si>
    <t>Осуществление государственных полномочий Республики Мордовия по определению перечня должностных лиц, уполномоченных составлять протоколы об административных правонарушениях, предусмотренных Законом Республики Мордовия от 15 июня 2015 года № 38-З "Об административной ответственности на территории Республики Мордовия"</t>
  </si>
  <si>
    <t xml:space="preserve">Обеспечение деятельности администрации </t>
  </si>
  <si>
    <t>Непрограммные расходы в рамках обеспечения деятельности администрации</t>
  </si>
  <si>
    <t xml:space="preserve">Прочие мероприятия по благоустройству </t>
  </si>
  <si>
    <t>Обеспечение деятельности администрации</t>
  </si>
  <si>
    <t>12</t>
  </si>
  <si>
    <t>000 01 03 00 00 00 0000 000</t>
  </si>
  <si>
    <t>000 01 03 01 00 00 0000 000</t>
  </si>
  <si>
    <t>000 01 03 01 00 10 0000 800</t>
  </si>
  <si>
    <t>000 01 03 01 00 10 0000 810</t>
  </si>
  <si>
    <t>000 01 05 00 00 00 0000 000</t>
  </si>
  <si>
    <t>000 01 05 02 00 00 0000 500</t>
  </si>
  <si>
    <t>000 01 05 02 01 00 0000 510</t>
  </si>
  <si>
    <t>000 01 05 02 01 10 0000 510</t>
  </si>
  <si>
    <t>000 01 05 02 00 00 0000 600</t>
  </si>
  <si>
    <t>000 01 05 02 01 00 0000 610</t>
  </si>
  <si>
    <t>000 01 05 02 01 10 0000 610</t>
  </si>
  <si>
    <t xml:space="preserve">II
</t>
  </si>
  <si>
    <t>в том числе:</t>
  </si>
  <si>
    <t>Субвенции на осуществление государственных полномочий Республики Мордовия по определению перечня должностных лиц, уполномоченных составлять протоколы об административных правонарушениях, предусмотренных Законом Республики Мордовия от 15 июня 2015 года № 38-З "Об административной ответственности на территории Республики Мордовия"</t>
  </si>
  <si>
    <t>730</t>
  </si>
  <si>
    <t>00020210000000000150</t>
  </si>
  <si>
    <t>Дотации бюджетам бюджетной системы Российской Федерации</t>
  </si>
  <si>
    <t>Администрация Большеполянского сельского поселения Кадошкинского муниципального района Республики Мордовия</t>
  </si>
  <si>
    <t xml:space="preserve"> ДОХОДЫ 
БЮДЖЕТА БОЛЬШЕПОЛЯНСКОГО СЕЛЬСКОГО ПОСЕЛЕНИЯ КАДОШКИНСКОГО МУНИЦИПАЛЬНОГО РАЙОНА РЕСПУБЛИКИ МОРДОВИЯ </t>
  </si>
  <si>
    <t>91120215001100000150</t>
  </si>
  <si>
    <t>91120230024100000150</t>
  </si>
  <si>
    <t>91120235118100000150</t>
  </si>
  <si>
    <t>91120240014100000150</t>
  </si>
  <si>
    <t>Непрограммные расходы главных распорядителей средств бюджета Большеполянского сельского поселения Кадошкинского муниципального района Республики Мордовия</t>
  </si>
  <si>
    <t>Непрограммные расходы в рамках обеспечения деятельности главных распорядителей средств бюджета Большеполянского сельского поселения Кадошкинского муниципального района Республики Мордовия</t>
  </si>
  <si>
    <t>Резервный фонд администрации Большеполянского сельского поселения Кадошкинского муниципального района Республики Мордовия</t>
  </si>
  <si>
    <t>99</t>
  </si>
  <si>
    <t>41990</t>
  </si>
  <si>
    <t>Дотации бюджетам сельских поселений на поддержку мер по обеспечению сбалансированности бюджетов</t>
  </si>
  <si>
    <t>91120215002100000150</t>
  </si>
  <si>
    <t>Осуществление государственных полномочий Российской Федерации о первичному воинскому учету на территориях, где отсутствуют военные комиссариаты</t>
  </si>
  <si>
    <t>0</t>
  </si>
  <si>
    <t>Получение кредитов от кредитных организаций бюджетами поселений в валюте Российской Федерации</t>
  </si>
  <si>
    <t>Изменения остатков средств на счетах по учету средств бюджетов</t>
  </si>
  <si>
    <t>Увеличение прочих остатков денежных средств бюджетов сельских поселений</t>
  </si>
  <si>
    <t>Уменьшение прочих остатков денежных средств бюджетов сельских поселений</t>
  </si>
  <si>
    <t>Прз</t>
  </si>
  <si>
    <t>Цср</t>
  </si>
  <si>
    <t>Вр</t>
  </si>
  <si>
    <t/>
  </si>
  <si>
    <t xml:space="preserve"> (тыс. рублей)</t>
  </si>
  <si>
    <t>(тыс. рублей)</t>
  </si>
  <si>
    <t>Наименование кода группы, подгруппы, статьи, вида источника финансирования дефицитов бюджетов, кода классификации операций сектора государственного управления, относящихся к источникам финансирования дефицитов бюджетов Российской Федерации</t>
  </si>
  <si>
    <t>Сумма (тыс. руб.)</t>
  </si>
  <si>
    <t>Виды заимствований</t>
  </si>
  <si>
    <t>Сумма (тыс.руб.)</t>
  </si>
  <si>
    <t>00020220000000000150</t>
  </si>
  <si>
    <t>Субсидии бюджетам бюджетной системы Российской Федерации (межбюджетные субсидии)</t>
  </si>
  <si>
    <t>Прочие субсидии бюджетам сельских поселений</t>
  </si>
  <si>
    <t>91120229999100000150</t>
  </si>
  <si>
    <t>Субсидии на софинансирование расходных обязательств по финансовому обеспечению деятельности органов местного самоуправления и муниципальных учреждений</t>
  </si>
  <si>
    <t>44205</t>
  </si>
  <si>
    <t>Другие общегосударственные вопросы</t>
  </si>
  <si>
    <t>911</t>
  </si>
  <si>
    <t>31</t>
  </si>
  <si>
    <t>Мероприятия по укреплению общественного порядка и обеспечению общественной безопасности</t>
  </si>
  <si>
    <t>42300</t>
  </si>
  <si>
    <t>Условно утвержденные расходы</t>
  </si>
  <si>
    <t>14</t>
  </si>
  <si>
    <t>Мероприятия, связанные с муниципальным управлением</t>
  </si>
  <si>
    <t>41210</t>
  </si>
  <si>
    <t>Муниципальная  программа «Использование  и  охрана  земель  на территории Большеполянского  сельского поселения Кадошкинского  муниципального района Республики Мордовия на 2023-2025 годы»</t>
  </si>
  <si>
    <t>00011100000000000000</t>
  </si>
  <si>
    <t>ДОХОДЫ ОТ ИСПОЛЬЗОВАНИЯ ИМУЩЕСТВА, НАХОДЯЩЕГОСЯ В ГОСУДАРСТВЕННОЙ И МУНИЦИПАЛЬНОЙ СОБСТВЕННОСТИ</t>
  </si>
  <si>
    <t>Доходы от сдачи в аренду имущества, находящегося в оперативном управлении органов управления поселений и созданных ими учреждений (за исключением имущества муниципальных бюджетных и автономных учреждений)</t>
  </si>
  <si>
    <t>91111105035100000120</t>
  </si>
  <si>
    <t>2026 год</t>
  </si>
  <si>
    <t>Иные межбюджетные трансферты на осуществление полномочий по дорожной деятельности в отношении автомобильных дорог местного значения в границах населенных пунктов поселения и обеспечению безопасности дорожного движения на них, включая создание и обеспечение функционирования парковок (парковочных мест), осуществлению муниципального контроля на автомобильном транспорте, городском наземном электрическом транспорте и в дорожном хозяйстве в границах населенных пунктов поселения, организации дорожного движения, а также осуществлению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</si>
  <si>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2027 год</t>
  </si>
  <si>
    <t>Расходы на обеспечение выполнения функций органов местного самоуправления</t>
  </si>
  <si>
    <t>9Д184</t>
  </si>
  <si>
    <t xml:space="preserve">9Д184 </t>
  </si>
  <si>
    <t>Объем средств, направляемых на погашение основной суммы долга</t>
  </si>
  <si>
    <t>Приложение 1                                                                              к решению Совета депутатов Большеполянского сельского поселения "О бюджете Большеполянского сельского поселения Кадошкинского муниципального района Республики Мордовия на 2026 год и на плановый период 2027 и 2028 годов"</t>
  </si>
  <si>
    <t>2028 год</t>
  </si>
  <si>
    <t>Приложение 2                                                                              к решению Совета депутатов Большеполянского сельского поселения "О бюджете Большеполянского сельского поселения Кадошкинского муниципального района Республики Мордовия на 2026 год и на плановый период 2027 и 2028 годов"</t>
  </si>
  <si>
    <t xml:space="preserve">ВЕДОМСТВЕННАЯ СТРУКТУРА
РАСХОДОВ БЮДЖЕТА БОЛЬШЕПОЛЯНСКОГО СЕЛЬСКОГО ПОСЕЛЕНИЯ КАДОШКИНСКОГО МУНИЦИПАЛЬНОГО РАЙОНА РЕСПУБЛИКИ МОРДОВИЯ НА 2026 ГОД И НА ПЛАНОВЫЙ ПЕРИОД 2027 И 2028 ГОДОВ </t>
  </si>
  <si>
    <t>Приложение 3                                                                              к решению Совета депутатов Большеполянского сельского поселения "О бюджете Большеполянского сельского поселения Кадошкинского муниципального района Республики Мордовия на 2026 год и на плановый период 2027 и 2028 годов"</t>
  </si>
  <si>
    <t xml:space="preserve">РАСПРЕДЕЛЕНИЕ 
БЮДЖЕТНЫХ АССИГНОВАНИЙ БЮДЖЕТА БОЛЬШЕПОЛЯНСКОГО СЕЛЬСКОГО ПОСЕЛЕНИЯ КАДОШКИНСКОГО МУНИЦИПАЛЬНОГО РАЙОНА РЕСПУБЛИКИ МОРДОВИЯ ПО РАЗДЕЛАМ, ПОДРАЗДЕЛАМ, ЦЕЛЕВЫМ СТАТЬЯМ (МУНИЦИПАЛЬНЫМ ПРОГРАММАМ И НЕПРОГРАММНЫМ НАПРАВЛЕНИЯМ ДЕЯТЕЛЬНОСТИ), ГРУППАМ И ПОДГРУППАМ ВИДОВ РАСХОДОВ КЛАССИФИКАЦИИ РАСХОДОВ БЮДЖЕТОВ НА 2026 ГОД И НА ПЛАНОВЫЙ ПЕРИОД 2027 И 2028 ГОДОВ </t>
  </si>
  <si>
    <t>Приложение 4                                                                             к решению Совета депутатов Большеполянского сельского поселения "О бюджете Большеполянского сельского поселения Кадошкинского муниципального района Республики Мордовия на 2026 год и на плановый период 2027 и 2028 годов"</t>
  </si>
  <si>
    <t>Приложение 5                                                                             к решению Совета депутатов Большеполянского сельского поселения "О бюджете Большеполянского сельского поселения Кадошкинского муниципального района Республики Мордовия на 2026 год и на плановый период 2027 и 2028 годов"</t>
  </si>
  <si>
    <t>ИСТОЧНИКИ 
ВНУТРЕННЕГО ФИНАНСИРОВАНИЯ ДЕФИЦИТА  БЮДЖЕТА  БОЛЬШЕПОЛЯНСКОГО СЕЛЬСКОГО ПОСЕЛЕНИЯ КАДОШКИНСКОГО МУНИЦИПАЛЬНОГО РАЙОНА РЕСПУБЛИКИ МОРДОВИЯ НА 2026 ГОД И НА ПЛАНОВЫЙ ПЕРИОД 2027 И 2028 ГОДОВ</t>
  </si>
  <si>
    <t>Приложение 6                                                                             к решению Совета депутатов Большеполянского сельского поселения "О бюджете Большеполянского сельского поселения Кадошкинского муниципального района Республики Мордовия на 2026 год и на плановый период 2027 и 2028 годов"</t>
  </si>
  <si>
    <t>ПРОГРАММА 
МУНИЦИПАЛЬНЫХ ВНУТРЕННИХ ЗАИМСТВОВАНИЙ БОЛЬШЕПОЛЯНСКОГО СЕЛЬСКОГО ПОСЕЛЕНИЯ КАДОШКИНСКОГО МУНИЦИПАЛЬНОГО РАЙОНА РЕСПУБЛИКИ МОРДОВИЯ НА 2026 ГОД И НА ПЛАНОВЫЙ ПЕРИОД 2027 И 2028 ГОДОВ</t>
  </si>
  <si>
    <t>Муниципальная программа "Противодействие терроризму и экстремизму на территории Большеполянского сельского поселения на 2025-2028 годы"</t>
  </si>
  <si>
    <t>Другие вопросы в области национальной безопасности и правоохранительной деятельности</t>
  </si>
  <si>
    <t>20</t>
  </si>
  <si>
    <t>Мероприятия в области противодействия злоупотреблению наркотиками и их незаконному обороту</t>
  </si>
  <si>
    <t>42100</t>
  </si>
  <si>
    <t>Национальная безопасность и правоохранительная деятельность</t>
  </si>
  <si>
    <t>Целевая программа "Профилактика наркомании и токсикомании на территории Большеполянского сельского поселения на 2025-2027"</t>
  </si>
  <si>
    <t>27</t>
  </si>
  <si>
    <t>План мероприятий Большеполянского сельского поселения Кадошкинского муниципального района Республики Мордовия</t>
  </si>
  <si>
    <t>Основное мероприятие "Уличное освещение Большеполянского сельского поселения Кадошкинского муниципального района Республики Мордовия"</t>
  </si>
  <si>
    <t>Основное мероприятие "Поддержание и улучшение санитарного и эстетического состояния территории Большеполянского сельского поселения Кадошкинского муниципального района Республики Мордовия"</t>
  </si>
  <si>
    <t>Программа комплексного развития транспортной инфраструктуры Большеполянского сельского поселения Кадошкинского муниципального района Республики Мордовия на 2017 – 2028 годы</t>
  </si>
  <si>
    <t>43010</t>
  </si>
  <si>
    <t>43040</t>
  </si>
  <si>
    <t>Муниципальная программа "Противодействие терроризму и экстремизму на территории Большеполянского сельского поселения на 2025-2026 годы"</t>
  </si>
  <si>
    <t>Иные межбюджетные трансферты на осуществление полномочий по организации в границах поселения электро-, газо- и водоснабжения населения, водоотведения в пределах полномочий, установленных законодательством Российской Федерации</t>
  </si>
  <si>
    <t>44101</t>
  </si>
  <si>
    <t>РАСПРЕДЕЛЕНИЕ  
БЮДЖЕТНЫХ АССИГНОВАНИЙ БЮДЖЕТА БОЛЬШЕПОЛЯНСКОГО СЕЛЬСКОГО ПОСЕЛЕНИЯ КАДОШКИНСКОГО МУНИЦИПАЛЬНОГО РАЙОНА РЕСПУБЛИКИ МОРДОВИЯ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БЮДЖЕТОВ НА 2026 ГОД И НА ПЛАНОВЫЙ ПЕРИОД 2027 И 2028 ГОДОВ</t>
  </si>
  <si>
    <t>+163,39254</t>
  </si>
  <si>
    <t>+17,74449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</si>
</sst>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#,##0.0"/>
    <numFmt numFmtId="165" formatCode="0.0"/>
    <numFmt numFmtId="166" formatCode="#,##0.0_ ;[Red]\-#,##0.0\ "/>
  </numFmts>
  <fonts count="18" x14ac:knownFonts="1">
    <font>
      <sz val="10"/>
      <name val="Arial"/>
      <family val="2"/>
      <charset val="204"/>
    </font>
    <font>
      <sz val="10"/>
      <name val="Arial Cyr"/>
      <family val="2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9"/>
      <color rgb="FFFF0000"/>
      <name val="Arial"/>
      <family val="2"/>
      <charset val="204"/>
    </font>
    <font>
      <sz val="12"/>
      <name val="Verdana"/>
      <family val="2"/>
      <charset val="204"/>
    </font>
    <font>
      <b/>
      <sz val="12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0"/>
      <name val="Arial Cyr"/>
      <charset val="204"/>
    </font>
    <font>
      <b/>
      <sz val="11.5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rgb="FF00000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 applyNumberFormat="0" applyFont="0" applyFill="0" applyBorder="0" applyAlignment="0" applyProtection="0">
      <alignment vertical="top"/>
    </xf>
    <xf numFmtId="0" fontId="1" fillId="0" borderId="0"/>
    <xf numFmtId="0" fontId="1" fillId="0" borderId="0"/>
    <xf numFmtId="43" fontId="7" fillId="0" borderId="0" applyFont="0" applyFill="0" applyBorder="0" applyAlignment="0" applyProtection="0"/>
    <xf numFmtId="0" fontId="16" fillId="0" borderId="0"/>
  </cellStyleXfs>
  <cellXfs count="283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3" fillId="0" borderId="0" xfId="3" applyFont="1" applyBorder="1"/>
    <xf numFmtId="4" fontId="3" fillId="0" borderId="0" xfId="3" applyNumberFormat="1" applyFont="1" applyBorder="1"/>
    <xf numFmtId="49" fontId="3" fillId="3" borderId="1" xfId="1" applyNumberFormat="1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20" xfId="0" applyFont="1" applyBorder="1" applyAlignment="1">
      <alignment horizontal="justify" vertical="top" wrapText="1"/>
    </xf>
    <xf numFmtId="0" fontId="3" fillId="0" borderId="0" xfId="4" applyFont="1" applyBorder="1"/>
    <xf numFmtId="0" fontId="14" fillId="0" borderId="0" xfId="0" applyFont="1"/>
    <xf numFmtId="0" fontId="2" fillId="0" borderId="0" xfId="0" applyFont="1"/>
    <xf numFmtId="0" fontId="4" fillId="0" borderId="0" xfId="0" applyFont="1" applyBorder="1"/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2" fillId="0" borderId="0" xfId="0" applyFont="1" applyFill="1"/>
    <xf numFmtId="0" fontId="4" fillId="2" borderId="0" xfId="0" applyFont="1" applyFill="1" applyAlignment="1">
      <alignment vertical="center" wrapText="1"/>
    </xf>
    <xf numFmtId="0" fontId="2" fillId="2" borderId="0" xfId="0" applyFont="1" applyFill="1"/>
    <xf numFmtId="0" fontId="4" fillId="0" borderId="0" xfId="0" applyFont="1" applyBorder="1" applyAlignment="1">
      <alignment vertical="center" wrapText="1"/>
    </xf>
    <xf numFmtId="0" fontId="4" fillId="0" borderId="0" xfId="0" applyFont="1"/>
    <xf numFmtId="0" fontId="4" fillId="0" borderId="21" xfId="0" applyFont="1" applyBorder="1" applyAlignment="1">
      <alignment vertical="center" wrapText="1"/>
    </xf>
    <xf numFmtId="165" fontId="3" fillId="0" borderId="0" xfId="0" applyNumberFormat="1" applyFont="1"/>
    <xf numFmtId="164" fontId="3" fillId="3" borderId="1" xfId="1" applyNumberFormat="1" applyFont="1" applyFill="1" applyBorder="1" applyAlignment="1">
      <alignment horizontal="right"/>
    </xf>
    <xf numFmtId="0" fontId="3" fillId="3" borderId="1" xfId="0" applyFont="1" applyFill="1" applyBorder="1"/>
    <xf numFmtId="164" fontId="3" fillId="3" borderId="1" xfId="0" applyNumberFormat="1" applyFont="1" applyFill="1" applyBorder="1"/>
    <xf numFmtId="0" fontId="2" fillId="0" borderId="1" xfId="0" applyFont="1" applyBorder="1"/>
    <xf numFmtId="0" fontId="14" fillId="0" borderId="0" xfId="0" applyFont="1" applyFill="1" applyBorder="1"/>
    <xf numFmtId="0" fontId="14" fillId="0" borderId="0" xfId="0" applyFont="1" applyFill="1"/>
    <xf numFmtId="0" fontId="2" fillId="0" borderId="0" xfId="0" applyFont="1" applyFill="1" applyBorder="1"/>
    <xf numFmtId="0" fontId="2" fillId="0" borderId="0" xfId="0" applyFont="1" applyAlignment="1">
      <alignment vertical="top"/>
    </xf>
    <xf numFmtId="0" fontId="3" fillId="0" borderId="2" xfId="4" applyFont="1" applyBorder="1" applyAlignment="1">
      <alignment horizontal="center" vertical="justify"/>
    </xf>
    <xf numFmtId="165" fontId="4" fillId="0" borderId="1" xfId="4" applyNumberFormat="1" applyFont="1" applyBorder="1" applyAlignment="1">
      <alignment horizontal="center"/>
    </xf>
    <xf numFmtId="49" fontId="3" fillId="0" borderId="3" xfId="4" applyNumberFormat="1" applyFont="1" applyBorder="1" applyAlignment="1">
      <alignment horizontal="center" vertical="center"/>
    </xf>
    <xf numFmtId="49" fontId="3" fillId="0" borderId="18" xfId="4" applyNumberFormat="1" applyFont="1" applyBorder="1" applyAlignment="1">
      <alignment horizontal="center" vertical="center"/>
    </xf>
    <xf numFmtId="49" fontId="4" fillId="0" borderId="3" xfId="4" applyNumberFormat="1" applyFont="1" applyBorder="1" applyAlignment="1">
      <alignment horizontal="center" vertical="center"/>
    </xf>
    <xf numFmtId="0" fontId="4" fillId="0" borderId="6" xfId="4" applyFont="1" applyBorder="1" applyAlignment="1">
      <alignment horizontal="left" vertical="top" wrapText="1"/>
    </xf>
    <xf numFmtId="0" fontId="4" fillId="0" borderId="0" xfId="4" applyFont="1" applyBorder="1"/>
    <xf numFmtId="0" fontId="3" fillId="0" borderId="18" xfId="4" applyFont="1" applyBorder="1" applyAlignment="1">
      <alignment horizontal="left" vertical="top" wrapText="1"/>
    </xf>
    <xf numFmtId="165" fontId="3" fillId="0" borderId="1" xfId="4" applyNumberFormat="1" applyFont="1" applyBorder="1" applyAlignment="1">
      <alignment horizontal="center"/>
    </xf>
    <xf numFmtId="0" fontId="4" fillId="0" borderId="18" xfId="4" applyFont="1" applyBorder="1" applyAlignment="1">
      <alignment horizontal="left" vertical="top" wrapText="1"/>
    </xf>
    <xf numFmtId="49" fontId="3" fillId="0" borderId="4" xfId="4" applyNumberFormat="1" applyFont="1" applyBorder="1" applyAlignment="1">
      <alignment horizontal="center" vertical="center"/>
    </xf>
    <xf numFmtId="0" fontId="3" fillId="0" borderId="12" xfId="4" applyFont="1" applyBorder="1" applyAlignment="1">
      <alignment horizontal="left" vertical="top" wrapText="1"/>
    </xf>
    <xf numFmtId="49" fontId="3" fillId="0" borderId="1" xfId="4" applyNumberFormat="1" applyFont="1" applyBorder="1" applyAlignment="1">
      <alignment horizontal="center" vertical="center"/>
    </xf>
    <xf numFmtId="0" fontId="3" fillId="0" borderId="7" xfId="4" applyFont="1" applyBorder="1" applyAlignment="1">
      <alignment horizontal="left" vertical="top" wrapText="1"/>
    </xf>
    <xf numFmtId="165" fontId="3" fillId="0" borderId="0" xfId="4" applyNumberFormat="1" applyFont="1" applyBorder="1"/>
    <xf numFmtId="49" fontId="3" fillId="0" borderId="18" xfId="4" applyNumberFormat="1" applyFont="1" applyFill="1" applyBorder="1" applyAlignment="1">
      <alignment horizontal="left" vertical="top" wrapText="1"/>
    </xf>
    <xf numFmtId="0" fontId="3" fillId="0" borderId="8" xfId="4" applyFont="1" applyBorder="1" applyAlignment="1">
      <alignment horizontal="left" vertical="top" wrapText="1"/>
    </xf>
    <xf numFmtId="0" fontId="3" fillId="0" borderId="0" xfId="4" applyFont="1" applyBorder="1" applyAlignment="1">
      <alignment horizontal="left" vertical="top" wrapText="1"/>
    </xf>
    <xf numFmtId="164" fontId="4" fillId="0" borderId="1" xfId="3" applyNumberFormat="1" applyFont="1" applyBorder="1" applyAlignment="1">
      <alignment horizontal="right"/>
    </xf>
    <xf numFmtId="0" fontId="3" fillId="0" borderId="1" xfId="3" applyFont="1" applyBorder="1"/>
    <xf numFmtId="0" fontId="4" fillId="0" borderId="3" xfId="3" applyFont="1" applyBorder="1" applyAlignment="1">
      <alignment horizontal="center" vertical="top"/>
    </xf>
    <xf numFmtId="0" fontId="4" fillId="0" borderId="18" xfId="3" applyFont="1" applyBorder="1" applyAlignment="1">
      <alignment wrapText="1"/>
    </xf>
    <xf numFmtId="0" fontId="3" fillId="0" borderId="3" xfId="3" applyFont="1" applyBorder="1" applyAlignment="1">
      <alignment horizontal="center" vertical="top"/>
    </xf>
    <xf numFmtId="0" fontId="3" fillId="0" borderId="18" xfId="3" applyFont="1" applyBorder="1" applyAlignment="1">
      <alignment vertical="top" wrapText="1"/>
    </xf>
    <xf numFmtId="164" fontId="3" fillId="4" borderId="1" xfId="3" applyNumberFormat="1" applyFont="1" applyFill="1" applyBorder="1" applyAlignment="1">
      <alignment horizontal="right"/>
    </xf>
    <xf numFmtId="164" fontId="3" fillId="0" borderId="1" xfId="3" applyNumberFormat="1" applyFont="1" applyBorder="1" applyAlignment="1">
      <alignment horizontal="right"/>
    </xf>
    <xf numFmtId="165" fontId="4" fillId="0" borderId="1" xfId="4" applyNumberFormat="1" applyFont="1" applyBorder="1" applyAlignment="1">
      <alignment horizontal="right"/>
    </xf>
    <xf numFmtId="0" fontId="3" fillId="0" borderId="18" xfId="3" applyFont="1" applyBorder="1" applyAlignment="1">
      <alignment wrapText="1"/>
    </xf>
    <xf numFmtId="0" fontId="4" fillId="0" borderId="18" xfId="3" applyFont="1" applyBorder="1" applyAlignment="1">
      <alignment vertical="top" wrapText="1"/>
    </xf>
    <xf numFmtId="165" fontId="3" fillId="0" borderId="1" xfId="3" applyNumberFormat="1" applyFont="1" applyBorder="1"/>
    <xf numFmtId="0" fontId="3" fillId="0" borderId="18" xfId="0" applyFont="1" applyFill="1" applyBorder="1" applyAlignment="1">
      <alignment wrapText="1"/>
    </xf>
    <xf numFmtId="0" fontId="4" fillId="0" borderId="3" xfId="3" applyFont="1" applyBorder="1" applyAlignment="1">
      <alignment horizontal="center" vertical="top" wrapText="1"/>
    </xf>
    <xf numFmtId="164" fontId="2" fillId="0" borderId="0" xfId="0" applyNumberFormat="1" applyFont="1" applyBorder="1"/>
    <xf numFmtId="49" fontId="3" fillId="3" borderId="8" xfId="1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49" fontId="3" fillId="3" borderId="7" xfId="1" applyNumberFormat="1" applyFont="1" applyFill="1" applyBorder="1" applyAlignment="1">
      <alignment horizontal="center"/>
    </xf>
    <xf numFmtId="49" fontId="3" fillId="3" borderId="11" xfId="1" applyNumberFormat="1" applyFont="1" applyFill="1" applyBorder="1" applyAlignment="1">
      <alignment horizontal="center"/>
    </xf>
    <xf numFmtId="49" fontId="3" fillId="3" borderId="1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vertical="top" wrapText="1"/>
    </xf>
    <xf numFmtId="0" fontId="4" fillId="3" borderId="1" xfId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left" vertical="top" wrapText="1"/>
    </xf>
    <xf numFmtId="49" fontId="4" fillId="3" borderId="1" xfId="1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/>
    <xf numFmtId="164" fontId="4" fillId="3" borderId="1" xfId="0" applyNumberFormat="1" applyFont="1" applyFill="1" applyBorder="1"/>
    <xf numFmtId="0" fontId="10" fillId="3" borderId="1" xfId="0" applyFont="1" applyFill="1" applyBorder="1" applyAlignment="1">
      <alignment vertical="top" wrapText="1"/>
    </xf>
    <xf numFmtId="49" fontId="4" fillId="3" borderId="7" xfId="1" applyNumberFormat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0" fontId="4" fillId="3" borderId="7" xfId="1" applyFont="1" applyFill="1" applyBorder="1" applyAlignment="1">
      <alignment horizontal="left" vertical="top" wrapText="1"/>
    </xf>
    <xf numFmtId="49" fontId="8" fillId="3" borderId="1" xfId="0" applyNumberFormat="1" applyFont="1" applyFill="1" applyBorder="1" applyAlignment="1">
      <alignment horizontal="center"/>
    </xf>
    <xf numFmtId="49" fontId="3" fillId="3" borderId="8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vertical="top" wrapText="1"/>
    </xf>
    <xf numFmtId="49" fontId="9" fillId="3" borderId="1" xfId="0" applyNumberFormat="1" applyFont="1" applyFill="1" applyBorder="1" applyAlignment="1">
      <alignment horizontal="center"/>
    </xf>
    <xf numFmtId="49" fontId="4" fillId="3" borderId="8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/>
    </xf>
    <xf numFmtId="49" fontId="4" fillId="3" borderId="7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vertical="top" wrapText="1"/>
    </xf>
    <xf numFmtId="0" fontId="4" fillId="3" borderId="1" xfId="1" applyFont="1" applyFill="1" applyBorder="1" applyAlignment="1">
      <alignment horizontal="center" wrapText="1"/>
    </xf>
    <xf numFmtId="164" fontId="4" fillId="3" borderId="1" xfId="0" applyNumberFormat="1" applyFont="1" applyFill="1" applyBorder="1" applyAlignment="1"/>
    <xf numFmtId="164" fontId="3" fillId="3" borderId="1" xfId="0" applyNumberFormat="1" applyFont="1" applyFill="1" applyBorder="1" applyAlignment="1"/>
    <xf numFmtId="2" fontId="3" fillId="3" borderId="1" xfId="0" applyNumberFormat="1" applyFont="1" applyFill="1" applyBorder="1" applyAlignment="1">
      <alignment vertical="top" wrapText="1"/>
    </xf>
    <xf numFmtId="164" fontId="3" fillId="3" borderId="1" xfId="0" applyNumberFormat="1" applyFont="1" applyFill="1" applyBorder="1" applyAlignment="1">
      <alignment horizontal="right"/>
    </xf>
    <xf numFmtId="49" fontId="3" fillId="3" borderId="1" xfId="1" applyNumberFormat="1" applyFont="1" applyFill="1" applyBorder="1" applyAlignment="1">
      <alignment horizontal="center" wrapText="1"/>
    </xf>
    <xf numFmtId="49" fontId="3" fillId="3" borderId="8" xfId="1" applyNumberFormat="1" applyFont="1" applyFill="1" applyBorder="1" applyAlignment="1">
      <alignment horizontal="center" wrapText="1"/>
    </xf>
    <xf numFmtId="0" fontId="10" fillId="3" borderId="0" xfId="0" applyFont="1" applyFill="1" applyAlignment="1">
      <alignment vertical="top" wrapText="1"/>
    </xf>
    <xf numFmtId="164" fontId="4" fillId="3" borderId="1" xfId="1" applyNumberFormat="1" applyFont="1" applyFill="1" applyBorder="1" applyAlignment="1">
      <alignment horizontal="right"/>
    </xf>
    <xf numFmtId="0" fontId="3" fillId="3" borderId="1" xfId="1" applyFont="1" applyFill="1" applyBorder="1" applyAlignment="1">
      <alignment horizontal="left" vertical="top" wrapText="1"/>
    </xf>
    <xf numFmtId="49" fontId="4" fillId="3" borderId="1" xfId="1" applyNumberFormat="1" applyFont="1" applyFill="1" applyBorder="1" applyAlignment="1">
      <alignment horizontal="center" wrapText="1"/>
    </xf>
    <xf numFmtId="0" fontId="3" fillId="3" borderId="4" xfId="1" applyFont="1" applyFill="1" applyBorder="1" applyAlignment="1">
      <alignment horizontal="left" vertical="top" wrapText="1"/>
    </xf>
    <xf numFmtId="49" fontId="3" fillId="3" borderId="6" xfId="1" applyNumberFormat="1" applyFont="1" applyFill="1" applyBorder="1" applyAlignment="1">
      <alignment horizontal="center"/>
    </xf>
    <xf numFmtId="49" fontId="11" fillId="3" borderId="1" xfId="1" applyNumberFormat="1" applyFont="1" applyFill="1" applyBorder="1" applyAlignment="1">
      <alignment horizontal="center"/>
    </xf>
    <xf numFmtId="0" fontId="3" fillId="3" borderId="1" xfId="2" applyFont="1" applyFill="1" applyBorder="1" applyAlignment="1">
      <alignment vertical="top" wrapText="1"/>
    </xf>
    <xf numFmtId="0" fontId="10" fillId="5" borderId="1" xfId="0" applyFont="1" applyFill="1" applyBorder="1" applyAlignment="1">
      <alignment vertical="top" wrapText="1"/>
    </xf>
    <xf numFmtId="0" fontId="10" fillId="5" borderId="9" xfId="0" applyFont="1" applyFill="1" applyBorder="1" applyAlignment="1">
      <alignment vertical="top" wrapText="1"/>
    </xf>
    <xf numFmtId="49" fontId="3" fillId="3" borderId="1" xfId="1" applyNumberFormat="1" applyFont="1" applyFill="1" applyBorder="1" applyAlignment="1">
      <alignment horizontal="center" vertical="top" wrapText="1"/>
    </xf>
    <xf numFmtId="2" fontId="4" fillId="3" borderId="1" xfId="1" applyNumberFormat="1" applyFont="1" applyFill="1" applyBorder="1" applyAlignment="1"/>
    <xf numFmtId="0" fontId="3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wrapText="1"/>
    </xf>
    <xf numFmtId="165" fontId="3" fillId="3" borderId="1" xfId="0" applyNumberFormat="1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right"/>
    </xf>
    <xf numFmtId="0" fontId="3" fillId="3" borderId="0" xfId="4" applyFont="1" applyFill="1" applyBorder="1"/>
    <xf numFmtId="0" fontId="13" fillId="3" borderId="0" xfId="4" applyFont="1" applyFill="1" applyBorder="1" applyAlignment="1">
      <alignment horizontal="left"/>
    </xf>
    <xf numFmtId="0" fontId="3" fillId="3" borderId="0" xfId="4" applyFont="1" applyFill="1" applyBorder="1" applyAlignment="1"/>
    <xf numFmtId="0" fontId="3" fillId="3" borderId="0" xfId="0" applyFont="1" applyFill="1"/>
    <xf numFmtId="0" fontId="2" fillId="3" borderId="0" xfId="0" applyFont="1" applyFill="1"/>
    <xf numFmtId="0" fontId="3" fillId="3" borderId="3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49" fontId="4" fillId="3" borderId="2" xfId="0" applyNumberFormat="1" applyFont="1" applyFill="1" applyBorder="1" applyAlignment="1">
      <alignment horizontal="left" vertical="top"/>
    </xf>
    <xf numFmtId="164" fontId="4" fillId="3" borderId="7" xfId="0" applyNumberFormat="1" applyFont="1" applyFill="1" applyBorder="1"/>
    <xf numFmtId="49" fontId="4" fillId="3" borderId="2" xfId="0" applyNumberFormat="1" applyFont="1" applyFill="1" applyBorder="1" applyAlignment="1">
      <alignment horizontal="center" vertical="top"/>
    </xf>
    <xf numFmtId="49" fontId="3" fillId="3" borderId="2" xfId="0" applyNumberFormat="1" applyFont="1" applyFill="1" applyBorder="1" applyAlignment="1">
      <alignment horizontal="center" vertical="top"/>
    </xf>
    <xf numFmtId="164" fontId="3" fillId="3" borderId="7" xfId="0" applyNumberFormat="1" applyFont="1" applyFill="1" applyBorder="1"/>
    <xf numFmtId="0" fontId="3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justify" vertical="top" wrapText="1"/>
    </xf>
    <xf numFmtId="49" fontId="4" fillId="3" borderId="2" xfId="0" applyNumberFormat="1" applyFont="1" applyFill="1" applyBorder="1" applyAlignment="1">
      <alignment horizontal="center" vertical="justify"/>
    </xf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justify" vertical="top" wrapText="1"/>
    </xf>
    <xf numFmtId="0" fontId="3" fillId="3" borderId="0" xfId="0" applyFont="1" applyFill="1" applyBorder="1" applyAlignment="1">
      <alignment vertical="top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right"/>
    </xf>
    <xf numFmtId="165" fontId="3" fillId="3" borderId="0" xfId="0" applyNumberFormat="1" applyFont="1" applyFill="1"/>
    <xf numFmtId="0" fontId="2" fillId="3" borderId="0" xfId="0" applyFont="1" applyFill="1" applyBorder="1"/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7" xfId="0" applyNumberFormat="1" applyFont="1" applyFill="1" applyBorder="1" applyAlignment="1">
      <alignment horizontal="center" vertical="center"/>
    </xf>
    <xf numFmtId="0" fontId="4" fillId="3" borderId="22" xfId="2" applyFont="1" applyFill="1" applyBorder="1" applyAlignment="1">
      <alignment vertical="top" wrapText="1"/>
    </xf>
    <xf numFmtId="49" fontId="4" fillId="3" borderId="9" xfId="0" applyNumberFormat="1" applyFont="1" applyFill="1" applyBorder="1" applyAlignment="1">
      <alignment horizontal="center"/>
    </xf>
    <xf numFmtId="49" fontId="4" fillId="3" borderId="15" xfId="0" applyNumberFormat="1" applyFont="1" applyFill="1" applyBorder="1" applyAlignment="1">
      <alignment horizontal="center"/>
    </xf>
    <xf numFmtId="49" fontId="4" fillId="3" borderId="17" xfId="0" applyNumberFormat="1" applyFont="1" applyFill="1" applyBorder="1" applyAlignment="1">
      <alignment horizontal="center"/>
    </xf>
    <xf numFmtId="164" fontId="4" fillId="3" borderId="9" xfId="0" applyNumberFormat="1" applyFont="1" applyFill="1" applyBorder="1" applyAlignment="1">
      <alignment horizontal="left"/>
    </xf>
    <xf numFmtId="49" fontId="3" fillId="3" borderId="14" xfId="1" applyNumberFormat="1" applyFont="1" applyFill="1" applyBorder="1" applyAlignment="1">
      <alignment horizontal="center"/>
    </xf>
    <xf numFmtId="49" fontId="3" fillId="3" borderId="5" xfId="1" applyNumberFormat="1" applyFont="1" applyFill="1" applyBorder="1" applyAlignment="1">
      <alignment horizontal="center"/>
    </xf>
    <xf numFmtId="49" fontId="3" fillId="3" borderId="1" xfId="2" applyNumberFormat="1" applyFont="1" applyFill="1" applyBorder="1" applyAlignment="1" applyProtection="1">
      <alignment horizontal="center"/>
    </xf>
    <xf numFmtId="49" fontId="3" fillId="3" borderId="23" xfId="1" applyNumberFormat="1" applyFont="1" applyFill="1" applyBorder="1" applyAlignment="1">
      <alignment horizontal="center"/>
    </xf>
    <xf numFmtId="49" fontId="3" fillId="3" borderId="10" xfId="1" applyNumberFormat="1" applyFont="1" applyFill="1" applyBorder="1" applyAlignment="1">
      <alignment horizontal="center"/>
    </xf>
    <xf numFmtId="49" fontId="3" fillId="3" borderId="24" xfId="1" applyNumberFormat="1" applyFont="1" applyFill="1" applyBorder="1" applyAlignment="1">
      <alignment horizontal="center"/>
    </xf>
    <xf numFmtId="49" fontId="3" fillId="3" borderId="4" xfId="1" applyNumberFormat="1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 wrapText="1"/>
    </xf>
    <xf numFmtId="0" fontId="5" fillId="3" borderId="0" xfId="4" applyFont="1" applyFill="1" applyBorder="1" applyAlignment="1">
      <alignment horizontal="left" vertical="top" wrapText="1"/>
    </xf>
    <xf numFmtId="0" fontId="3" fillId="3" borderId="0" xfId="4" applyFont="1" applyFill="1" applyBorder="1" applyAlignment="1">
      <alignment horizontal="left" vertical="top" wrapText="1"/>
    </xf>
    <xf numFmtId="0" fontId="3" fillId="3" borderId="19" xfId="4" applyFont="1" applyFill="1" applyBorder="1" applyAlignment="1"/>
    <xf numFmtId="0" fontId="3" fillId="3" borderId="0" xfId="4" applyFont="1" applyFill="1" applyBorder="1" applyAlignment="1">
      <alignment horizontal="right"/>
    </xf>
    <xf numFmtId="0" fontId="3" fillId="3" borderId="25" xfId="4" applyFont="1" applyFill="1" applyBorder="1" applyAlignment="1">
      <alignment horizontal="center" vertical="justify"/>
    </xf>
    <xf numFmtId="0" fontId="5" fillId="3" borderId="0" xfId="3" applyFont="1" applyFill="1" applyBorder="1" applyAlignment="1">
      <alignment horizontal="center"/>
    </xf>
    <xf numFmtId="0" fontId="3" fillId="3" borderId="1" xfId="3" applyFont="1" applyFill="1" applyBorder="1" applyAlignment="1">
      <alignment horizontal="center"/>
    </xf>
    <xf numFmtId="0" fontId="3" fillId="3" borderId="10" xfId="3" applyFont="1" applyFill="1" applyBorder="1" applyAlignment="1">
      <alignment horizontal="center" vertical="top"/>
    </xf>
    <xf numFmtId="0" fontId="3" fillId="3" borderId="6" xfId="3" applyFont="1" applyFill="1" applyBorder="1" applyAlignment="1">
      <alignment horizontal="center"/>
    </xf>
    <xf numFmtId="3" fontId="3" fillId="3" borderId="1" xfId="3" applyNumberFormat="1" applyFont="1" applyFill="1" applyBorder="1" applyAlignment="1">
      <alignment horizontal="center"/>
    </xf>
    <xf numFmtId="0" fontId="3" fillId="3" borderId="0" xfId="0" applyFont="1" applyFill="1" applyBorder="1" applyAlignment="1"/>
    <xf numFmtId="166" fontId="3" fillId="0" borderId="1" xfId="0" applyNumberFormat="1" applyFont="1" applyFill="1" applyBorder="1" applyAlignment="1">
      <alignment horizontal="right" wrapText="1"/>
    </xf>
    <xf numFmtId="165" fontId="8" fillId="0" borderId="1" xfId="0" applyNumberFormat="1" applyFont="1" applyFill="1" applyBorder="1" applyAlignment="1">
      <alignment horizontal="right" wrapText="1"/>
    </xf>
    <xf numFmtId="165" fontId="8" fillId="0" borderId="26" xfId="0" applyNumberFormat="1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center" wrapText="1"/>
    </xf>
    <xf numFmtId="165" fontId="4" fillId="3" borderId="1" xfId="4" applyNumberFormat="1" applyFont="1" applyFill="1" applyBorder="1" applyAlignment="1">
      <alignment horizontal="center"/>
    </xf>
    <xf numFmtId="0" fontId="10" fillId="0" borderId="0" xfId="0" applyFont="1" applyAlignment="1">
      <alignment wrapText="1"/>
    </xf>
    <xf numFmtId="49" fontId="4" fillId="0" borderId="16" xfId="4" applyNumberFormat="1" applyFont="1" applyBorder="1" applyAlignment="1">
      <alignment horizontal="left" vertical="top" wrapText="1"/>
    </xf>
    <xf numFmtId="49" fontId="3" fillId="0" borderId="12" xfId="4" applyNumberFormat="1" applyFont="1" applyFill="1" applyBorder="1" applyAlignment="1">
      <alignment horizontal="left" vertical="top" wrapText="1"/>
    </xf>
    <xf numFmtId="49" fontId="4" fillId="0" borderId="7" xfId="4" applyNumberFormat="1" applyFont="1" applyFill="1" applyBorder="1" applyAlignment="1">
      <alignment horizontal="left" vertical="top" wrapText="1"/>
    </xf>
    <xf numFmtId="164" fontId="4" fillId="3" borderId="13" xfId="0" applyNumberFormat="1" applyFont="1" applyFill="1" applyBorder="1"/>
    <xf numFmtId="0" fontId="4" fillId="3" borderId="0" xfId="0" applyFont="1" applyFill="1" applyBorder="1" applyAlignment="1">
      <alignment horizontal="center"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wrapText="1"/>
    </xf>
    <xf numFmtId="0" fontId="4" fillId="0" borderId="1" xfId="6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center"/>
    </xf>
    <xf numFmtId="166" fontId="3" fillId="0" borderId="7" xfId="0" applyNumberFormat="1" applyFont="1" applyFill="1" applyBorder="1" applyAlignment="1">
      <alignment horizontal="right" wrapText="1"/>
    </xf>
    <xf numFmtId="165" fontId="8" fillId="0" borderId="7" xfId="0" applyNumberFormat="1" applyFont="1" applyFill="1" applyBorder="1" applyAlignment="1">
      <alignment horizontal="right" wrapText="1"/>
    </xf>
    <xf numFmtId="49" fontId="4" fillId="0" borderId="2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justify" vertical="top" wrapText="1"/>
    </xf>
    <xf numFmtId="49" fontId="3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vertical="top" wrapText="1"/>
    </xf>
    <xf numFmtId="49" fontId="3" fillId="0" borderId="1" xfId="0" applyNumberFormat="1" applyFont="1" applyFill="1" applyBorder="1" applyAlignment="1">
      <alignment horizontal="center"/>
    </xf>
    <xf numFmtId="49" fontId="3" fillId="0" borderId="7" xfId="1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vertical="top" wrapText="1"/>
    </xf>
    <xf numFmtId="49" fontId="3" fillId="0" borderId="1" xfId="1" applyNumberFormat="1" applyFont="1" applyFill="1" applyBorder="1" applyAlignment="1">
      <alignment horizontal="center"/>
    </xf>
    <xf numFmtId="49" fontId="3" fillId="0" borderId="8" xfId="1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5" xfId="2" applyFont="1" applyFill="1" applyBorder="1" applyAlignment="1">
      <alignment vertical="top" wrapText="1"/>
    </xf>
    <xf numFmtId="49" fontId="4" fillId="0" borderId="1" xfId="0" applyNumberFormat="1" applyFont="1" applyFill="1" applyBorder="1" applyAlignment="1">
      <alignment horizontal="center"/>
    </xf>
    <xf numFmtId="0" fontId="3" fillId="0" borderId="1" xfId="2" applyFont="1" applyBorder="1" applyAlignment="1">
      <alignment vertical="top" wrapText="1"/>
    </xf>
    <xf numFmtId="49" fontId="4" fillId="3" borderId="11" xfId="1" applyNumberFormat="1" applyFont="1" applyFill="1" applyBorder="1" applyAlignment="1">
      <alignment horizontal="center"/>
    </xf>
    <xf numFmtId="49" fontId="4" fillId="3" borderId="24" xfId="1" applyNumberFormat="1" applyFont="1" applyFill="1" applyBorder="1" applyAlignment="1">
      <alignment horizontal="center"/>
    </xf>
    <xf numFmtId="49" fontId="4" fillId="3" borderId="4" xfId="1" applyNumberFormat="1" applyFont="1" applyFill="1" applyBorder="1" applyAlignment="1">
      <alignment horizontal="center"/>
    </xf>
    <xf numFmtId="49" fontId="3" fillId="0" borderId="8" xfId="1" applyNumberFormat="1" applyFont="1" applyFill="1" applyBorder="1" applyAlignment="1">
      <alignment horizontal="center"/>
    </xf>
    <xf numFmtId="49" fontId="4" fillId="3" borderId="11" xfId="0" applyNumberFormat="1" applyFont="1" applyFill="1" applyBorder="1" applyAlignment="1">
      <alignment horizontal="center"/>
    </xf>
    <xf numFmtId="166" fontId="4" fillId="0" borderId="7" xfId="0" applyNumberFormat="1" applyFont="1" applyFill="1" applyBorder="1" applyAlignment="1">
      <alignment horizontal="right" wrapText="1"/>
    </xf>
    <xf numFmtId="49" fontId="3" fillId="3" borderId="9" xfId="0" applyNumberFormat="1" applyFont="1" applyFill="1" applyBorder="1" applyAlignment="1">
      <alignment horizontal="center"/>
    </xf>
    <xf numFmtId="49" fontId="3" fillId="3" borderId="15" xfId="0" applyNumberFormat="1" applyFont="1" applyFill="1" applyBorder="1" applyAlignment="1">
      <alignment horizontal="center"/>
    </xf>
    <xf numFmtId="49" fontId="3" fillId="3" borderId="17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49" fontId="4" fillId="3" borderId="1" xfId="2" applyNumberFormat="1" applyFont="1" applyFill="1" applyBorder="1" applyAlignment="1" applyProtection="1">
      <alignment horizontal="center"/>
    </xf>
    <xf numFmtId="0" fontId="14" fillId="0" borderId="0" xfId="0" applyFont="1" applyBorder="1"/>
    <xf numFmtId="0" fontId="4" fillId="3" borderId="11" xfId="0" applyFont="1" applyFill="1" applyBorder="1" applyAlignment="1">
      <alignment horizontal="center" wrapText="1"/>
    </xf>
    <xf numFmtId="49" fontId="4" fillId="0" borderId="11" xfId="0" applyNumberFormat="1" applyFont="1" applyFill="1" applyBorder="1" applyAlignment="1">
      <alignment horizontal="center"/>
    </xf>
    <xf numFmtId="164" fontId="3" fillId="3" borderId="9" xfId="0" applyNumberFormat="1" applyFont="1" applyFill="1" applyBorder="1" applyAlignment="1">
      <alignment horizontal="right"/>
    </xf>
    <xf numFmtId="164" fontId="4" fillId="3" borderId="9" xfId="0" applyNumberFormat="1" applyFont="1" applyFill="1" applyBorder="1" applyAlignment="1">
      <alignment horizontal="right"/>
    </xf>
    <xf numFmtId="164" fontId="3" fillId="3" borderId="7" xfId="0" applyNumberFormat="1" applyFont="1" applyFill="1" applyBorder="1" applyAlignment="1">
      <alignment horizontal="right"/>
    </xf>
    <xf numFmtId="164" fontId="4" fillId="3" borderId="1" xfId="0" applyNumberFormat="1" applyFont="1" applyFill="1" applyBorder="1" applyAlignment="1">
      <alignment horizontal="right"/>
    </xf>
    <xf numFmtId="49" fontId="14" fillId="0" borderId="0" xfId="0" applyNumberFormat="1" applyFont="1"/>
    <xf numFmtId="49" fontId="2" fillId="0" borderId="0" xfId="0" applyNumberFormat="1" applyFont="1"/>
    <xf numFmtId="49" fontId="4" fillId="0" borderId="0" xfId="0" applyNumberFormat="1" applyFont="1" applyBorder="1"/>
    <xf numFmtId="49" fontId="3" fillId="0" borderId="0" xfId="0" applyNumberFormat="1" applyFont="1" applyBorder="1"/>
    <xf numFmtId="49" fontId="3" fillId="0" borderId="0" xfId="0" applyNumberFormat="1" applyFont="1"/>
    <xf numFmtId="49" fontId="4" fillId="0" borderId="0" xfId="0" applyNumberFormat="1" applyFont="1"/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15" fillId="0" borderId="27" xfId="0" applyNumberFormat="1" applyFont="1" applyFill="1" applyBorder="1" applyAlignment="1">
      <alignment horizontal="center" vertical="center" wrapText="1"/>
    </xf>
    <xf numFmtId="164" fontId="4" fillId="3" borderId="7" xfId="0" applyNumberFormat="1" applyFont="1" applyFill="1" applyBorder="1" applyAlignment="1">
      <alignment horizontal="right"/>
    </xf>
    <xf numFmtId="166" fontId="3" fillId="0" borderId="28" xfId="0" applyNumberFormat="1" applyFont="1" applyFill="1" applyBorder="1" applyAlignment="1">
      <alignment horizontal="right" vertical="top" wrapText="1"/>
    </xf>
    <xf numFmtId="165" fontId="3" fillId="0" borderId="28" xfId="5" applyNumberFormat="1" applyFont="1" applyFill="1" applyBorder="1" applyAlignment="1">
      <alignment horizontal="right" vertical="top" wrapText="1"/>
    </xf>
    <xf numFmtId="165" fontId="8" fillId="0" borderId="29" xfId="0" applyNumberFormat="1" applyFont="1" applyFill="1" applyBorder="1" applyAlignment="1">
      <alignment horizontal="right" vertical="top" wrapText="1"/>
    </xf>
    <xf numFmtId="166" fontId="3" fillId="0" borderId="1" xfId="0" applyNumberFormat="1" applyFont="1" applyFill="1" applyBorder="1" applyAlignment="1">
      <alignment horizontal="right" vertical="top" wrapText="1"/>
    </xf>
    <xf numFmtId="165" fontId="8" fillId="0" borderId="1" xfId="0" applyNumberFormat="1" applyFont="1" applyFill="1" applyBorder="1" applyAlignment="1">
      <alignment horizontal="right" vertical="top" wrapText="1"/>
    </xf>
    <xf numFmtId="165" fontId="8" fillId="0" borderId="26" xfId="0" applyNumberFormat="1" applyFont="1" applyFill="1" applyBorder="1" applyAlignment="1">
      <alignment horizontal="right" vertical="top" wrapText="1"/>
    </xf>
    <xf numFmtId="49" fontId="4" fillId="3" borderId="6" xfId="1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vertical="top" wrapText="1"/>
    </xf>
    <xf numFmtId="0" fontId="4" fillId="0" borderId="1" xfId="2" applyFont="1" applyFill="1" applyBorder="1" applyAlignment="1">
      <alignment vertical="top" wrapText="1"/>
    </xf>
    <xf numFmtId="49" fontId="4" fillId="0" borderId="1" xfId="1" applyNumberFormat="1" applyFont="1" applyFill="1" applyBorder="1" applyAlignment="1">
      <alignment horizontal="center"/>
    </xf>
    <xf numFmtId="49" fontId="3" fillId="0" borderId="8" xfId="0" applyNumberFormat="1" applyFont="1" applyFill="1" applyBorder="1" applyAlignment="1">
      <alignment horizontal="center"/>
    </xf>
    <xf numFmtId="0" fontId="3" fillId="0" borderId="1" xfId="2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49" fontId="3" fillId="0" borderId="11" xfId="2" applyNumberFormat="1" applyFont="1" applyFill="1" applyBorder="1" applyAlignment="1" applyProtection="1">
      <alignment horizontal="center"/>
    </xf>
    <xf numFmtId="49" fontId="3" fillId="0" borderId="1" xfId="2" applyNumberFormat="1" applyFont="1" applyFill="1" applyBorder="1" applyAlignment="1" applyProtection="1">
      <alignment horizontal="center"/>
    </xf>
    <xf numFmtId="0" fontId="3" fillId="0" borderId="1" xfId="1" applyFont="1" applyFill="1" applyBorder="1" applyAlignment="1">
      <alignment horizontal="left" vertical="top" wrapText="1"/>
    </xf>
    <xf numFmtId="0" fontId="4" fillId="0" borderId="5" xfId="2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49" fontId="4" fillId="0" borderId="11" xfId="2" applyNumberFormat="1" applyFont="1" applyFill="1" applyBorder="1" applyAlignment="1" applyProtection="1">
      <alignment horizontal="center"/>
    </xf>
    <xf numFmtId="49" fontId="4" fillId="0" borderId="1" xfId="2" applyNumberFormat="1" applyFont="1" applyFill="1" applyBorder="1" applyAlignment="1" applyProtection="1">
      <alignment horizontal="center"/>
    </xf>
    <xf numFmtId="0" fontId="4" fillId="3" borderId="1" xfId="2" applyFont="1" applyFill="1" applyBorder="1" applyAlignment="1">
      <alignment vertical="top" wrapText="1"/>
    </xf>
    <xf numFmtId="0" fontId="3" fillId="0" borderId="0" xfId="0" applyFont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top" wrapText="1"/>
    </xf>
    <xf numFmtId="0" fontId="3" fillId="3" borderId="16" xfId="0" applyFont="1" applyFill="1" applyBorder="1" applyAlignment="1">
      <alignment horizontal="right"/>
    </xf>
    <xf numFmtId="0" fontId="15" fillId="0" borderId="27" xfId="0" applyNumberFormat="1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top" wrapText="1"/>
    </xf>
    <xf numFmtId="0" fontId="4" fillId="3" borderId="0" xfId="2" applyNumberFormat="1" applyFont="1" applyFill="1" applyBorder="1" applyAlignment="1" applyProtection="1">
      <alignment horizontal="center" vertical="top" wrapText="1"/>
    </xf>
    <xf numFmtId="0" fontId="12" fillId="0" borderId="0" xfId="0" applyFont="1" applyBorder="1" applyAlignment="1">
      <alignment horizontal="left"/>
    </xf>
    <xf numFmtId="0" fontId="4" fillId="0" borderId="1" xfId="6" applyFont="1" applyBorder="1" applyAlignment="1">
      <alignment horizontal="center" vertical="center"/>
    </xf>
    <xf numFmtId="0" fontId="17" fillId="0" borderId="1" xfId="6" applyFont="1" applyFill="1" applyBorder="1" applyAlignment="1">
      <alignment horizontal="center" vertical="center" wrapText="1"/>
    </xf>
    <xf numFmtId="0" fontId="4" fillId="3" borderId="0" xfId="4" applyFont="1" applyFill="1" applyBorder="1" applyAlignment="1">
      <alignment horizontal="center" vertical="center" wrapText="1"/>
    </xf>
    <xf numFmtId="0" fontId="4" fillId="3" borderId="0" xfId="3" applyFont="1" applyFill="1" applyBorder="1" applyAlignment="1">
      <alignment horizontal="center" vertical="center" wrapText="1"/>
    </xf>
    <xf numFmtId="0" fontId="4" fillId="3" borderId="5" xfId="3" applyFont="1" applyFill="1" applyBorder="1" applyAlignment="1">
      <alignment horizontal="center" vertical="center"/>
    </xf>
    <xf numFmtId="0" fontId="4" fillId="3" borderId="9" xfId="3" applyFont="1" applyFill="1" applyBorder="1" applyAlignment="1">
      <alignment horizontal="center" vertical="center"/>
    </xf>
    <xf numFmtId="0" fontId="4" fillId="3" borderId="7" xfId="3" applyFont="1" applyFill="1" applyBorder="1" applyAlignment="1">
      <alignment horizontal="center"/>
    </xf>
    <xf numFmtId="0" fontId="4" fillId="3" borderId="8" xfId="3" applyFont="1" applyFill="1" applyBorder="1" applyAlignment="1">
      <alignment horizontal="center"/>
    </xf>
    <xf numFmtId="0" fontId="4" fillId="3" borderId="11" xfId="3" applyFont="1" applyFill="1" applyBorder="1" applyAlignment="1">
      <alignment horizontal="center"/>
    </xf>
  </cellXfs>
  <cellStyles count="7">
    <cellStyle name="Обычный" xfId="0" builtinId="0"/>
    <cellStyle name="Обычный 2" xfId="6"/>
    <cellStyle name="Обычный_reports-dohod-NC" xfId="1"/>
    <cellStyle name="Обычный_tmp305" xfId="2"/>
    <cellStyle name="Обычный_З_15_Приложение 16 - Источники дефицита" xfId="4"/>
    <cellStyle name="Обычный_З_16_Приложение 17 - Программа гос заимствований" xfId="3"/>
    <cellStyle name="Финансовый" xfId="5" builtinId="3"/>
  </cellStyles>
  <dxfs count="112">
    <dxf>
      <fill>
        <patternFill patternType="solid">
          <fgColor indexed="26"/>
          <bgColor indexed="9"/>
        </patternFill>
      </fill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7;&#1096;&#1077;&#1085;&#1080;&#1103;%20&#1089;&#1077;&#1089;&#1089;&#1080;&#1080;/&#1043;&#1083;&#1091;&#1096;&#1082;&#1086;&#1074;&#1086;/&#1055;&#1088;&#1080;&#1083;&#1086;&#1078;&#1077;&#1085;&#1080;&#1077;%20&#1076;&#1083;&#1103;%20&#1089;&#1077;&#1083;&#1100;&#1089;&#1082;&#1080;&#1093;%20&#1087;&#1086;&#1089;&#1077;&#1083;&#1077;&#1085;&#1080;&#1081;%20-%20&#1076;&#1086;&#1073;&#1072;&#1074;&#1082;&#1072;%20&#1057;&#1069;&#105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7;&#1096;&#1077;&#1085;&#1080;&#1103;%20&#1089;&#1077;&#1089;&#1089;&#1080;&#1080;/&#1055;&#1091;&#1096;&#1082;&#1080;&#1085;&#1086;/&#1055;&#1088;&#1080;&#1083;&#1086;&#1078;&#1077;&#1085;&#1080;&#1077;%20&#1076;&#1083;&#1103;%20&#1089;&#1077;&#1083;&#1100;&#1089;&#1082;&#1080;&#1093;%20&#1087;&#1086;&#1089;&#1077;&#1083;&#1077;&#1085;&#1080;&#1081;%20&#1055;&#1059;&#1064;&#1050;&#1048;&#1053;&#1054;%20-&#1087;&#1077;&#1088;&#1077;&#1076;&#1074;&#1080;&#1078;&#1082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H29"/>
  <sheetViews>
    <sheetView view="pageBreakPreview" topLeftCell="A10" zoomScaleNormal="75" zoomScaleSheetLayoutView="100" workbookViewId="0">
      <selection activeCell="C25" sqref="C25:E25"/>
    </sheetView>
  </sheetViews>
  <sheetFormatPr defaultColWidth="8.5703125" defaultRowHeight="15.75" x14ac:dyDescent="0.25"/>
  <cols>
    <col min="1" max="1" width="35.7109375" style="1" customWidth="1"/>
    <col min="2" max="2" width="76.5703125" style="1" customWidth="1"/>
    <col min="3" max="3" width="17.28515625" style="1" customWidth="1"/>
    <col min="4" max="4" width="13.28515625" style="11" customWidth="1"/>
    <col min="5" max="5" width="14.85546875" style="11" customWidth="1"/>
    <col min="6" max="6" width="9" style="225" customWidth="1"/>
    <col min="7" max="8" width="9" style="226" customWidth="1"/>
    <col min="9" max="16384" width="8.5703125" style="11"/>
  </cols>
  <sheetData>
    <row r="1" spans="1:8" ht="112.5" customHeight="1" x14ac:dyDescent="0.25">
      <c r="A1" s="123"/>
      <c r="B1" s="123"/>
      <c r="C1" s="262" t="s">
        <v>208</v>
      </c>
      <c r="D1" s="262"/>
      <c r="E1" s="262"/>
    </row>
    <row r="2" spans="1:8" ht="66" customHeight="1" x14ac:dyDescent="0.25">
      <c r="A2" s="268" t="s">
        <v>153</v>
      </c>
      <c r="B2" s="268"/>
      <c r="C2" s="268"/>
      <c r="D2" s="268"/>
      <c r="E2" s="268"/>
    </row>
    <row r="3" spans="1:8" x14ac:dyDescent="0.25">
      <c r="A3" s="123"/>
      <c r="B3" s="123"/>
      <c r="C3" s="269" t="s">
        <v>0</v>
      </c>
      <c r="D3" s="269"/>
      <c r="E3" s="269"/>
    </row>
    <row r="4" spans="1:8" ht="32.25" customHeight="1" x14ac:dyDescent="0.25">
      <c r="A4" s="264" t="s">
        <v>1</v>
      </c>
      <c r="B4" s="266" t="s">
        <v>2</v>
      </c>
      <c r="C4" s="263" t="s">
        <v>3</v>
      </c>
      <c r="D4" s="263"/>
      <c r="E4" s="263"/>
    </row>
    <row r="5" spans="1:8" x14ac:dyDescent="0.25">
      <c r="A5" s="265"/>
      <c r="B5" s="267"/>
      <c r="C5" s="234" t="s">
        <v>201</v>
      </c>
      <c r="D5" s="234" t="s">
        <v>203</v>
      </c>
      <c r="E5" s="234" t="s">
        <v>209</v>
      </c>
    </row>
    <row r="6" spans="1:8" x14ac:dyDescent="0.25">
      <c r="A6" s="125">
        <v>1</v>
      </c>
      <c r="B6" s="125">
        <v>2</v>
      </c>
      <c r="C6" s="126">
        <v>3</v>
      </c>
      <c r="D6" s="126">
        <v>4</v>
      </c>
      <c r="E6" s="126">
        <v>5</v>
      </c>
    </row>
    <row r="7" spans="1:8" x14ac:dyDescent="0.25">
      <c r="A7" s="127"/>
      <c r="B7" s="84" t="s">
        <v>4</v>
      </c>
      <c r="C7" s="128">
        <f>SUM(C8+C19)</f>
        <v>2539.6</v>
      </c>
      <c r="D7" s="128">
        <f>SUM(D8+D19)</f>
        <v>2044.9</v>
      </c>
      <c r="E7" s="128">
        <f>SUM(E8+E19)</f>
        <v>2138.1999999999998</v>
      </c>
    </row>
    <row r="8" spans="1:8" x14ac:dyDescent="0.25">
      <c r="A8" s="129" t="s">
        <v>63</v>
      </c>
      <c r="B8" s="84" t="s">
        <v>67</v>
      </c>
      <c r="C8" s="128">
        <f>C9+C12+C14+C17</f>
        <v>455.9</v>
      </c>
      <c r="D8" s="128">
        <f t="shared" ref="D8:E8" si="0">D9+D12+D14+D17</f>
        <v>470.1</v>
      </c>
      <c r="E8" s="128">
        <f t="shared" si="0"/>
        <v>483.09999999999997</v>
      </c>
    </row>
    <row r="9" spans="1:8" x14ac:dyDescent="0.25">
      <c r="A9" s="129" t="s">
        <v>64</v>
      </c>
      <c r="B9" s="84" t="s">
        <v>5</v>
      </c>
      <c r="C9" s="128">
        <f t="shared" ref="C9:E10" si="1">SUM(C10)</f>
        <v>46.6</v>
      </c>
      <c r="D9" s="128">
        <f t="shared" si="1"/>
        <v>50.7</v>
      </c>
      <c r="E9" s="128">
        <f t="shared" si="1"/>
        <v>54.3</v>
      </c>
    </row>
    <row r="10" spans="1:8" ht="16.5" thickBot="1" x14ac:dyDescent="0.3">
      <c r="A10" s="129" t="s">
        <v>6</v>
      </c>
      <c r="B10" s="84" t="s">
        <v>7</v>
      </c>
      <c r="C10" s="184">
        <f t="shared" si="1"/>
        <v>46.6</v>
      </c>
      <c r="D10" s="184">
        <f t="shared" si="1"/>
        <v>50.7</v>
      </c>
      <c r="E10" s="184">
        <f t="shared" si="1"/>
        <v>54.3</v>
      </c>
    </row>
    <row r="11" spans="1:8" ht="63" x14ac:dyDescent="0.25">
      <c r="A11" s="130" t="s">
        <v>68</v>
      </c>
      <c r="B11" s="70" t="s">
        <v>69</v>
      </c>
      <c r="C11" s="237">
        <v>46.6</v>
      </c>
      <c r="D11" s="238">
        <v>50.7</v>
      </c>
      <c r="E11" s="239">
        <v>54.3</v>
      </c>
    </row>
    <row r="12" spans="1:8" x14ac:dyDescent="0.25">
      <c r="A12" s="129" t="s">
        <v>65</v>
      </c>
      <c r="B12" s="84" t="s">
        <v>70</v>
      </c>
      <c r="C12" s="236">
        <f>SUM(C13)</f>
        <v>74.599999999999994</v>
      </c>
      <c r="D12" s="236">
        <f>SUM(D13)</f>
        <v>79.400000000000006</v>
      </c>
      <c r="E12" s="236">
        <f>SUM(E13)</f>
        <v>83.4</v>
      </c>
    </row>
    <row r="13" spans="1:8" ht="33" customHeight="1" x14ac:dyDescent="0.25">
      <c r="A13" s="130" t="s">
        <v>71</v>
      </c>
      <c r="B13" s="132" t="s">
        <v>72</v>
      </c>
      <c r="C13" s="240">
        <v>74.599999999999994</v>
      </c>
      <c r="D13" s="241">
        <v>79.400000000000006</v>
      </c>
      <c r="E13" s="242">
        <v>83.4</v>
      </c>
    </row>
    <row r="14" spans="1:8" x14ac:dyDescent="0.25">
      <c r="A14" s="129" t="s">
        <v>66</v>
      </c>
      <c r="B14" s="133" t="s">
        <v>8</v>
      </c>
      <c r="C14" s="128">
        <f>SUM(C15+C16)</f>
        <v>304</v>
      </c>
      <c r="D14" s="128">
        <f>SUM(D15+D16)</f>
        <v>308.10000000000002</v>
      </c>
      <c r="E14" s="128">
        <f>SUM(E15+E16)</f>
        <v>312.2</v>
      </c>
    </row>
    <row r="15" spans="1:8" ht="31.5" x14ac:dyDescent="0.25">
      <c r="A15" s="130" t="s">
        <v>73</v>
      </c>
      <c r="B15" s="132" t="s">
        <v>74</v>
      </c>
      <c r="C15" s="240">
        <v>219</v>
      </c>
      <c r="D15" s="240">
        <v>219</v>
      </c>
      <c r="E15" s="242">
        <v>225</v>
      </c>
    </row>
    <row r="16" spans="1:8" s="2" customFormat="1" ht="31.5" x14ac:dyDescent="0.25">
      <c r="A16" s="130" t="s">
        <v>75</v>
      </c>
      <c r="B16" s="132" t="s">
        <v>76</v>
      </c>
      <c r="C16" s="240">
        <v>85</v>
      </c>
      <c r="D16" s="240">
        <v>89.1</v>
      </c>
      <c r="E16" s="242">
        <v>87.2</v>
      </c>
      <c r="F16" s="227"/>
      <c r="G16" s="228"/>
      <c r="H16" s="228"/>
    </row>
    <row r="17" spans="1:8" s="2" customFormat="1" ht="37.5" customHeight="1" x14ac:dyDescent="0.25">
      <c r="A17" s="193" t="s">
        <v>197</v>
      </c>
      <c r="B17" s="231" t="s">
        <v>198</v>
      </c>
      <c r="C17" s="212">
        <f>C18</f>
        <v>30.7</v>
      </c>
      <c r="D17" s="212">
        <f t="shared" ref="D17:E17" si="2">D18</f>
        <v>31.9</v>
      </c>
      <c r="E17" s="212">
        <f t="shared" si="2"/>
        <v>33.200000000000003</v>
      </c>
      <c r="F17" s="227"/>
      <c r="G17" s="228"/>
      <c r="H17" s="228"/>
    </row>
    <row r="18" spans="1:8" s="2" customFormat="1" ht="63" x14ac:dyDescent="0.25">
      <c r="A18" s="195" t="s">
        <v>200</v>
      </c>
      <c r="B18" s="232" t="s">
        <v>199</v>
      </c>
      <c r="C18" s="240">
        <v>30.7</v>
      </c>
      <c r="D18" s="241">
        <v>31.9</v>
      </c>
      <c r="E18" s="242">
        <v>33.200000000000003</v>
      </c>
      <c r="F18" s="227"/>
      <c r="G18" s="228"/>
      <c r="H18" s="228"/>
    </row>
    <row r="19" spans="1:8" ht="38.450000000000003" customHeight="1" x14ac:dyDescent="0.25">
      <c r="A19" s="135" t="s">
        <v>77</v>
      </c>
      <c r="B19" s="136" t="s">
        <v>78</v>
      </c>
      <c r="C19" s="128">
        <f>C25+C28+C20+C23</f>
        <v>2083.6999999999998</v>
      </c>
      <c r="D19" s="128">
        <f>SUM(D25+D28+D20)</f>
        <v>1574.8</v>
      </c>
      <c r="E19" s="128">
        <f>SUM(E25+E28+E20)</f>
        <v>1655.1</v>
      </c>
    </row>
    <row r="20" spans="1:8" ht="17.25" customHeight="1" x14ac:dyDescent="0.25">
      <c r="A20" s="129" t="s">
        <v>150</v>
      </c>
      <c r="B20" s="136" t="s">
        <v>151</v>
      </c>
      <c r="C20" s="128">
        <f>C21+C22</f>
        <v>1207.3</v>
      </c>
      <c r="D20" s="128">
        <f t="shared" ref="D20:E20" si="3">D21+D22</f>
        <v>784.8</v>
      </c>
      <c r="E20" s="128">
        <f t="shared" si="3"/>
        <v>789.9</v>
      </c>
    </row>
    <row r="21" spans="1:8" ht="31.5" customHeight="1" x14ac:dyDescent="0.25">
      <c r="A21" s="130" t="s">
        <v>154</v>
      </c>
      <c r="B21" s="134" t="s">
        <v>127</v>
      </c>
      <c r="C21" s="176">
        <f>959.9+6.9</f>
        <v>966.8</v>
      </c>
      <c r="D21" s="177">
        <f>777.9+6.9</f>
        <v>784.8</v>
      </c>
      <c r="E21" s="177">
        <f>783+6.9</f>
        <v>789.9</v>
      </c>
    </row>
    <row r="22" spans="1:8" ht="33" customHeight="1" x14ac:dyDescent="0.25">
      <c r="A22" s="130" t="s">
        <v>164</v>
      </c>
      <c r="B22" s="8" t="s">
        <v>163</v>
      </c>
      <c r="C22" s="175">
        <v>240.5</v>
      </c>
      <c r="D22" s="176">
        <v>0</v>
      </c>
      <c r="E22" s="177">
        <v>0</v>
      </c>
    </row>
    <row r="23" spans="1:8" ht="31.5" customHeight="1" x14ac:dyDescent="0.25">
      <c r="A23" s="193" t="s">
        <v>181</v>
      </c>
      <c r="B23" s="194" t="s">
        <v>182</v>
      </c>
      <c r="C23" s="212">
        <f>C24</f>
        <v>200</v>
      </c>
      <c r="D23" s="212">
        <f t="shared" ref="D23:E23" si="4">D24</f>
        <v>0</v>
      </c>
      <c r="E23" s="212">
        <f t="shared" si="4"/>
        <v>0</v>
      </c>
    </row>
    <row r="24" spans="1:8" ht="24" customHeight="1" x14ac:dyDescent="0.25">
      <c r="A24" s="195" t="s">
        <v>184</v>
      </c>
      <c r="B24" s="196" t="s">
        <v>183</v>
      </c>
      <c r="C24" s="191">
        <v>200</v>
      </c>
      <c r="D24" s="192">
        <v>0</v>
      </c>
      <c r="E24" s="192">
        <v>0</v>
      </c>
    </row>
    <row r="25" spans="1:8" x14ac:dyDescent="0.25">
      <c r="A25" s="129" t="s">
        <v>79</v>
      </c>
      <c r="B25" s="137" t="s">
        <v>80</v>
      </c>
      <c r="C25" s="128">
        <f>SUM(C26+C27)</f>
        <v>217.9</v>
      </c>
      <c r="D25" s="128">
        <f>SUM(D26+D27)</f>
        <v>244.3</v>
      </c>
      <c r="E25" s="128">
        <f>SUM(E26+E27)</f>
        <v>311.8</v>
      </c>
    </row>
    <row r="26" spans="1:8" ht="93.75" customHeight="1" x14ac:dyDescent="0.25">
      <c r="A26" s="130" t="s">
        <v>155</v>
      </c>
      <c r="B26" s="134" t="s">
        <v>148</v>
      </c>
      <c r="C26" s="131">
        <v>0.5</v>
      </c>
      <c r="D26" s="131">
        <v>0.5</v>
      </c>
      <c r="E26" s="131">
        <v>0.6</v>
      </c>
    </row>
    <row r="27" spans="1:8" ht="37.5" customHeight="1" x14ac:dyDescent="0.25">
      <c r="A27" s="130" t="s">
        <v>156</v>
      </c>
      <c r="B27" s="70" t="s">
        <v>81</v>
      </c>
      <c r="C27" s="131">
        <v>217.4</v>
      </c>
      <c r="D27" s="131">
        <v>243.8</v>
      </c>
      <c r="E27" s="131">
        <v>311.2</v>
      </c>
    </row>
    <row r="28" spans="1:8" ht="21" customHeight="1" x14ac:dyDescent="0.25">
      <c r="A28" s="129" t="s">
        <v>82</v>
      </c>
      <c r="B28" s="84" t="s">
        <v>83</v>
      </c>
      <c r="C28" s="128">
        <f>SUM(C29)</f>
        <v>458.5</v>
      </c>
      <c r="D28" s="128">
        <f>SUM(D29)</f>
        <v>545.70000000000005</v>
      </c>
      <c r="E28" s="128">
        <f>E29</f>
        <v>553.4</v>
      </c>
    </row>
    <row r="29" spans="1:8" ht="66" customHeight="1" x14ac:dyDescent="0.25">
      <c r="A29" s="130" t="s">
        <v>157</v>
      </c>
      <c r="B29" s="134" t="s">
        <v>84</v>
      </c>
      <c r="C29" s="175">
        <f>408.5+50</f>
        <v>458.5</v>
      </c>
      <c r="D29" s="176">
        <v>545.70000000000005</v>
      </c>
      <c r="E29" s="177">
        <v>553.4</v>
      </c>
    </row>
  </sheetData>
  <mergeCells count="6">
    <mergeCell ref="C1:E1"/>
    <mergeCell ref="C4:E4"/>
    <mergeCell ref="A4:A5"/>
    <mergeCell ref="B4:B5"/>
    <mergeCell ref="A2:E2"/>
    <mergeCell ref="C3:E3"/>
  </mergeCells>
  <phoneticPr fontId="6" type="noConversion"/>
  <pageMargins left="0.78749999999999998" right="0.78749999999999998" top="0.47986111111111113" bottom="0.78749999999999998" header="0.51180555555555562" footer="0.51180555555555562"/>
  <pageSetup paperSize="9" scale="53" firstPageNumber="0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O107"/>
  <sheetViews>
    <sheetView tabSelected="1" view="pageBreakPreview" zoomScale="90" zoomScaleNormal="75" zoomScaleSheetLayoutView="90" workbookViewId="0">
      <selection activeCell="M28" sqref="M28"/>
    </sheetView>
  </sheetViews>
  <sheetFormatPr defaultColWidth="8.5703125" defaultRowHeight="15.75" x14ac:dyDescent="0.25"/>
  <cols>
    <col min="1" max="1" width="86.7109375" style="13" customWidth="1"/>
    <col min="2" max="2" width="7" style="2" customWidth="1"/>
    <col min="3" max="3" width="5.5703125" style="2" customWidth="1"/>
    <col min="4" max="4" width="7.140625" style="2" customWidth="1"/>
    <col min="5" max="5" width="7.28515625" style="2" customWidth="1"/>
    <col min="6" max="6" width="6.140625" style="2" customWidth="1"/>
    <col min="7" max="7" width="7.140625" style="2" customWidth="1"/>
    <col min="8" max="8" width="10.42578125" style="6" customWidth="1"/>
    <col min="9" max="9" width="7.85546875" style="6" customWidth="1"/>
    <col min="10" max="10" width="16.85546875" style="22" customWidth="1"/>
    <col min="11" max="11" width="13.85546875" style="6" customWidth="1"/>
    <col min="12" max="12" width="15.85546875" style="6" customWidth="1"/>
    <col min="13" max="15" width="8.5703125" style="229"/>
    <col min="16" max="16384" width="8.5703125" style="6"/>
  </cols>
  <sheetData>
    <row r="1" spans="1:15" ht="111" customHeight="1" x14ac:dyDescent="0.25">
      <c r="A1" s="138"/>
      <c r="B1" s="139"/>
      <c r="C1" s="139"/>
      <c r="D1" s="139"/>
      <c r="E1" s="139"/>
      <c r="F1" s="139"/>
      <c r="G1" s="140"/>
      <c r="H1" s="174"/>
      <c r="I1" s="174"/>
      <c r="J1" s="262" t="s">
        <v>210</v>
      </c>
      <c r="K1" s="262"/>
      <c r="L1" s="262"/>
    </row>
    <row r="2" spans="1:15" ht="57.75" customHeight="1" x14ac:dyDescent="0.25">
      <c r="A2" s="271" t="s">
        <v>211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</row>
    <row r="3" spans="1:15" x14ac:dyDescent="0.25">
      <c r="A3" s="138"/>
      <c r="B3" s="139"/>
      <c r="C3" s="139"/>
      <c r="D3" s="139"/>
      <c r="E3" s="139"/>
      <c r="F3" s="139"/>
      <c r="G3" s="139"/>
      <c r="H3" s="123"/>
      <c r="I3" s="123"/>
      <c r="J3" s="141"/>
      <c r="K3" s="123"/>
      <c r="L3" s="123" t="s">
        <v>175</v>
      </c>
    </row>
    <row r="4" spans="1:15" ht="15.75" customHeight="1" x14ac:dyDescent="0.25">
      <c r="A4" s="270" t="s">
        <v>9</v>
      </c>
      <c r="B4" s="270" t="s">
        <v>18</v>
      </c>
      <c r="C4" s="270" t="s">
        <v>10</v>
      </c>
      <c r="D4" s="270" t="s">
        <v>171</v>
      </c>
      <c r="E4" s="270" t="s">
        <v>172</v>
      </c>
      <c r="F4" s="270"/>
      <c r="G4" s="270"/>
      <c r="H4" s="270"/>
      <c r="I4" s="270" t="s">
        <v>173</v>
      </c>
      <c r="J4" s="270" t="s">
        <v>59</v>
      </c>
      <c r="K4" s="270"/>
      <c r="L4" s="270"/>
    </row>
    <row r="5" spans="1:15" x14ac:dyDescent="0.25">
      <c r="A5" s="270" t="s">
        <v>174</v>
      </c>
      <c r="B5" s="270" t="s">
        <v>174</v>
      </c>
      <c r="C5" s="270" t="s">
        <v>174</v>
      </c>
      <c r="D5" s="270" t="s">
        <v>174</v>
      </c>
      <c r="E5" s="270" t="s">
        <v>174</v>
      </c>
      <c r="F5" s="270"/>
      <c r="G5" s="270"/>
      <c r="H5" s="270"/>
      <c r="I5" s="270" t="s">
        <v>174</v>
      </c>
      <c r="J5" s="235" t="s">
        <v>201</v>
      </c>
      <c r="K5" s="235" t="s">
        <v>203</v>
      </c>
      <c r="L5" s="235" t="s">
        <v>209</v>
      </c>
    </row>
    <row r="6" spans="1:15" x14ac:dyDescent="0.25">
      <c r="A6" s="113">
        <v>1</v>
      </c>
      <c r="B6" s="5">
        <v>2</v>
      </c>
      <c r="C6" s="5">
        <v>3</v>
      </c>
      <c r="D6" s="5">
        <v>4</v>
      </c>
      <c r="E6" s="5">
        <v>5</v>
      </c>
      <c r="F6" s="101">
        <v>6</v>
      </c>
      <c r="G6" s="5">
        <v>7</v>
      </c>
      <c r="H6" s="65">
        <v>8</v>
      </c>
      <c r="I6" s="65">
        <v>9</v>
      </c>
      <c r="J6" s="65">
        <v>10</v>
      </c>
      <c r="K6" s="65">
        <v>11</v>
      </c>
      <c r="L6" s="65">
        <v>12</v>
      </c>
    </row>
    <row r="7" spans="1:15" s="20" customFormat="1" x14ac:dyDescent="0.25">
      <c r="A7" s="95" t="s">
        <v>19</v>
      </c>
      <c r="B7" s="71"/>
      <c r="C7" s="71"/>
      <c r="D7" s="71"/>
      <c r="E7" s="71"/>
      <c r="F7" s="96"/>
      <c r="G7" s="114"/>
      <c r="H7" s="76"/>
      <c r="I7" s="76"/>
      <c r="J7" s="77">
        <f>J8</f>
        <v>2645.5831699999999</v>
      </c>
      <c r="K7" s="77">
        <f t="shared" ref="K7:L7" si="0">K8</f>
        <v>1954.7153699999999</v>
      </c>
      <c r="L7" s="77">
        <f t="shared" si="0"/>
        <v>2032.9846</v>
      </c>
      <c r="M7" s="230"/>
      <c r="N7" s="230"/>
      <c r="O7" s="230"/>
    </row>
    <row r="8" spans="1:15" ht="31.5" x14ac:dyDescent="0.25">
      <c r="A8" s="95" t="s">
        <v>152</v>
      </c>
      <c r="B8" s="71">
        <v>911</v>
      </c>
      <c r="C8" s="115"/>
      <c r="D8" s="115"/>
      <c r="E8" s="5"/>
      <c r="F8" s="5"/>
      <c r="G8" s="5"/>
      <c r="H8" s="5"/>
      <c r="I8" s="116"/>
      <c r="J8" s="77">
        <f>J9+J49+J64+J70+J87+J94+J101+J58</f>
        <v>2645.5831699999999</v>
      </c>
      <c r="K8" s="77">
        <f t="shared" ref="K8:L8" si="1">K9+K49+K64+K70+K87+K94+K101+K58</f>
        <v>1954.7153699999999</v>
      </c>
      <c r="L8" s="77">
        <f t="shared" si="1"/>
        <v>2032.9846</v>
      </c>
    </row>
    <row r="9" spans="1:15" x14ac:dyDescent="0.25">
      <c r="A9" s="95" t="s">
        <v>12</v>
      </c>
      <c r="B9" s="71">
        <v>911</v>
      </c>
      <c r="C9" s="71" t="s">
        <v>13</v>
      </c>
      <c r="D9" s="71"/>
      <c r="E9" s="74"/>
      <c r="F9" s="74"/>
      <c r="G9" s="74"/>
      <c r="H9" s="74"/>
      <c r="I9" s="96"/>
      <c r="J9" s="77">
        <f>J10+J19+J38+J44</f>
        <v>1663.5906299999999</v>
      </c>
      <c r="K9" s="77">
        <f t="shared" ref="K9:L9" si="2">K10+K19+K38+K44</f>
        <v>1022.51537</v>
      </c>
      <c r="L9" s="77">
        <f t="shared" si="2"/>
        <v>1026.1846</v>
      </c>
    </row>
    <row r="10" spans="1:15" ht="31.5" x14ac:dyDescent="0.25">
      <c r="A10" s="84" t="s">
        <v>29</v>
      </c>
      <c r="B10" s="71">
        <v>911</v>
      </c>
      <c r="C10" s="74" t="s">
        <v>13</v>
      </c>
      <c r="D10" s="74" t="s">
        <v>24</v>
      </c>
      <c r="E10" s="74"/>
      <c r="F10" s="74"/>
      <c r="G10" s="74"/>
      <c r="H10" s="74"/>
      <c r="I10" s="79"/>
      <c r="J10" s="97">
        <f>J11</f>
        <v>589.5</v>
      </c>
      <c r="K10" s="97">
        <f t="shared" ref="K10:L10" si="3">K11</f>
        <v>446.5</v>
      </c>
      <c r="L10" s="97">
        <f t="shared" si="3"/>
        <v>450</v>
      </c>
    </row>
    <row r="11" spans="1:15" x14ac:dyDescent="0.25">
      <c r="A11" s="78" t="s">
        <v>130</v>
      </c>
      <c r="B11" s="71">
        <v>911</v>
      </c>
      <c r="C11" s="5" t="s">
        <v>13</v>
      </c>
      <c r="D11" s="5" t="s">
        <v>24</v>
      </c>
      <c r="E11" s="5" t="s">
        <v>30</v>
      </c>
      <c r="F11" s="5"/>
      <c r="G11" s="5"/>
      <c r="H11" s="5"/>
      <c r="I11" s="66"/>
      <c r="J11" s="98">
        <f>J12</f>
        <v>589.5</v>
      </c>
      <c r="K11" s="98">
        <f t="shared" ref="K11:L14" si="4">K12</f>
        <v>446.5</v>
      </c>
      <c r="L11" s="98">
        <f t="shared" si="4"/>
        <v>450</v>
      </c>
    </row>
    <row r="12" spans="1:15" x14ac:dyDescent="0.25">
      <c r="A12" s="70" t="s">
        <v>128</v>
      </c>
      <c r="B12" s="71">
        <v>911</v>
      </c>
      <c r="C12" s="5" t="s">
        <v>13</v>
      </c>
      <c r="D12" s="5" t="s">
        <v>24</v>
      </c>
      <c r="E12" s="5">
        <v>65</v>
      </c>
      <c r="F12" s="5">
        <v>1</v>
      </c>
      <c r="G12" s="74"/>
      <c r="H12" s="74"/>
      <c r="I12" s="79"/>
      <c r="J12" s="98">
        <f>J13+J16</f>
        <v>589.5</v>
      </c>
      <c r="K12" s="98">
        <f t="shared" ref="K12:L12" si="5">K13+K16</f>
        <v>446.5</v>
      </c>
      <c r="L12" s="98">
        <f t="shared" si="5"/>
        <v>450</v>
      </c>
    </row>
    <row r="13" spans="1:15" x14ac:dyDescent="0.25">
      <c r="A13" s="99" t="s">
        <v>105</v>
      </c>
      <c r="B13" s="71">
        <v>911</v>
      </c>
      <c r="C13" s="65" t="s">
        <v>13</v>
      </c>
      <c r="D13" s="65" t="s">
        <v>24</v>
      </c>
      <c r="E13" s="65" t="s">
        <v>30</v>
      </c>
      <c r="F13" s="65" t="s">
        <v>20</v>
      </c>
      <c r="G13" s="65" t="s">
        <v>32</v>
      </c>
      <c r="H13" s="65" t="s">
        <v>33</v>
      </c>
      <c r="I13" s="79"/>
      <c r="J13" s="98">
        <f>J14</f>
        <v>589.5</v>
      </c>
      <c r="K13" s="98">
        <f t="shared" si="4"/>
        <v>446.5</v>
      </c>
      <c r="L13" s="98">
        <f>L14</f>
        <v>450</v>
      </c>
    </row>
    <row r="14" spans="1:15" ht="53.25" customHeight="1" x14ac:dyDescent="0.25">
      <c r="A14" s="99" t="s">
        <v>96</v>
      </c>
      <c r="B14" s="71">
        <v>911</v>
      </c>
      <c r="C14" s="65" t="s">
        <v>13</v>
      </c>
      <c r="D14" s="65" t="s">
        <v>24</v>
      </c>
      <c r="E14" s="65" t="s">
        <v>30</v>
      </c>
      <c r="F14" s="65" t="s">
        <v>20</v>
      </c>
      <c r="G14" s="65" t="s">
        <v>32</v>
      </c>
      <c r="H14" s="65" t="s">
        <v>33</v>
      </c>
      <c r="I14" s="66" t="s">
        <v>98</v>
      </c>
      <c r="J14" s="98">
        <f>J15</f>
        <v>589.5</v>
      </c>
      <c r="K14" s="98">
        <f t="shared" si="4"/>
        <v>446.5</v>
      </c>
      <c r="L14" s="98">
        <f t="shared" si="4"/>
        <v>450</v>
      </c>
    </row>
    <row r="15" spans="1:15" ht="16.5" customHeight="1" x14ac:dyDescent="0.25">
      <c r="A15" s="99" t="s">
        <v>97</v>
      </c>
      <c r="B15" s="71">
        <v>911</v>
      </c>
      <c r="C15" s="65" t="s">
        <v>13</v>
      </c>
      <c r="D15" s="65" t="s">
        <v>24</v>
      </c>
      <c r="E15" s="65" t="s">
        <v>30</v>
      </c>
      <c r="F15" s="65" t="s">
        <v>20</v>
      </c>
      <c r="G15" s="65" t="s">
        <v>32</v>
      </c>
      <c r="H15" s="65" t="s">
        <v>33</v>
      </c>
      <c r="I15" s="66" t="s">
        <v>99</v>
      </c>
      <c r="J15" s="98">
        <v>589.5</v>
      </c>
      <c r="K15" s="98">
        <v>446.5</v>
      </c>
      <c r="L15" s="98">
        <v>450</v>
      </c>
    </row>
    <row r="16" spans="1:15" ht="39" hidden="1" customHeight="1" x14ac:dyDescent="0.25">
      <c r="A16" s="197" t="s">
        <v>185</v>
      </c>
      <c r="B16" s="71">
        <v>911</v>
      </c>
      <c r="C16" s="198" t="s">
        <v>13</v>
      </c>
      <c r="D16" s="198" t="s">
        <v>24</v>
      </c>
      <c r="E16" s="198" t="s">
        <v>30</v>
      </c>
      <c r="F16" s="198" t="s">
        <v>20</v>
      </c>
      <c r="G16" s="198" t="s">
        <v>32</v>
      </c>
      <c r="H16" s="198" t="s">
        <v>186</v>
      </c>
      <c r="I16" s="199"/>
      <c r="J16" s="98">
        <f>J17</f>
        <v>0</v>
      </c>
      <c r="K16" s="98">
        <f t="shared" ref="K16:L17" si="6">K17</f>
        <v>0</v>
      </c>
      <c r="L16" s="98">
        <f t="shared" si="6"/>
        <v>0</v>
      </c>
    </row>
    <row r="17" spans="1:15" ht="54" hidden="1" customHeight="1" x14ac:dyDescent="0.25">
      <c r="A17" s="200" t="s">
        <v>96</v>
      </c>
      <c r="B17" s="71">
        <v>911</v>
      </c>
      <c r="C17" s="198" t="s">
        <v>13</v>
      </c>
      <c r="D17" s="198" t="s">
        <v>24</v>
      </c>
      <c r="E17" s="198" t="s">
        <v>30</v>
      </c>
      <c r="F17" s="198" t="s">
        <v>20</v>
      </c>
      <c r="G17" s="198" t="s">
        <v>32</v>
      </c>
      <c r="H17" s="198" t="s">
        <v>186</v>
      </c>
      <c r="I17" s="199" t="s">
        <v>98</v>
      </c>
      <c r="J17" s="98">
        <f>J18</f>
        <v>0</v>
      </c>
      <c r="K17" s="98">
        <f t="shared" si="6"/>
        <v>0</v>
      </c>
      <c r="L17" s="98">
        <f t="shared" si="6"/>
        <v>0</v>
      </c>
    </row>
    <row r="18" spans="1:15" ht="23.25" hidden="1" customHeight="1" x14ac:dyDescent="0.25">
      <c r="A18" s="200" t="s">
        <v>97</v>
      </c>
      <c r="B18" s="71">
        <v>911</v>
      </c>
      <c r="C18" s="198" t="s">
        <v>13</v>
      </c>
      <c r="D18" s="198" t="s">
        <v>24</v>
      </c>
      <c r="E18" s="198" t="s">
        <v>30</v>
      </c>
      <c r="F18" s="198" t="s">
        <v>20</v>
      </c>
      <c r="G18" s="198" t="s">
        <v>32</v>
      </c>
      <c r="H18" s="198" t="s">
        <v>186</v>
      </c>
      <c r="I18" s="199" t="s">
        <v>99</v>
      </c>
      <c r="J18" s="98">
        <v>0</v>
      </c>
      <c r="K18" s="98">
        <v>0</v>
      </c>
      <c r="L18" s="98">
        <v>0</v>
      </c>
    </row>
    <row r="19" spans="1:15" ht="47.25" x14ac:dyDescent="0.25">
      <c r="A19" s="73" t="s">
        <v>60</v>
      </c>
      <c r="B19" s="71">
        <v>911</v>
      </c>
      <c r="C19" s="74" t="s">
        <v>13</v>
      </c>
      <c r="D19" s="74" t="s">
        <v>14</v>
      </c>
      <c r="E19" s="74"/>
      <c r="F19" s="74"/>
      <c r="G19" s="74"/>
      <c r="H19" s="74"/>
      <c r="I19" s="79"/>
      <c r="J19" s="97">
        <f>J20+J33</f>
        <v>1068.5906299999999</v>
      </c>
      <c r="K19" s="97">
        <f t="shared" ref="K19:L19" si="7">K20+K33</f>
        <v>571.01536999999996</v>
      </c>
      <c r="L19" s="97">
        <f t="shared" si="7"/>
        <v>571.18460000000005</v>
      </c>
    </row>
    <row r="20" spans="1:15" x14ac:dyDescent="0.25">
      <c r="A20" s="78" t="s">
        <v>130</v>
      </c>
      <c r="B20" s="71">
        <v>911</v>
      </c>
      <c r="C20" s="5" t="s">
        <v>13</v>
      </c>
      <c r="D20" s="5" t="s">
        <v>14</v>
      </c>
      <c r="E20" s="5" t="s">
        <v>30</v>
      </c>
      <c r="F20" s="5"/>
      <c r="G20" s="5"/>
      <c r="H20" s="5"/>
      <c r="I20" s="66"/>
      <c r="J20" s="98">
        <f>J21</f>
        <v>1068.0906299999999</v>
      </c>
      <c r="K20" s="98">
        <f>K21</f>
        <v>570.51536999999996</v>
      </c>
      <c r="L20" s="98">
        <f>L21</f>
        <v>570.58460000000002</v>
      </c>
    </row>
    <row r="21" spans="1:15" ht="18.600000000000001" customHeight="1" x14ac:dyDescent="0.25">
      <c r="A21" s="78" t="s">
        <v>131</v>
      </c>
      <c r="B21" s="71">
        <v>911</v>
      </c>
      <c r="C21" s="65" t="s">
        <v>13</v>
      </c>
      <c r="D21" s="65" t="s">
        <v>14</v>
      </c>
      <c r="E21" s="65" t="s">
        <v>30</v>
      </c>
      <c r="F21" s="65" t="s">
        <v>21</v>
      </c>
      <c r="G21" s="74"/>
      <c r="H21" s="74"/>
      <c r="I21" s="79"/>
      <c r="J21" s="98">
        <f>J22+J25+J30</f>
        <v>1068.0906299999999</v>
      </c>
      <c r="K21" s="98">
        <f t="shared" ref="K21:L21" si="8">K22+K25+K30</f>
        <v>570.51536999999996</v>
      </c>
      <c r="L21" s="98">
        <f t="shared" si="8"/>
        <v>570.58460000000002</v>
      </c>
    </row>
    <row r="22" spans="1:15" x14ac:dyDescent="0.25">
      <c r="A22" s="99" t="s">
        <v>34</v>
      </c>
      <c r="B22" s="71">
        <v>911</v>
      </c>
      <c r="C22" s="65" t="s">
        <v>13</v>
      </c>
      <c r="D22" s="65" t="s">
        <v>14</v>
      </c>
      <c r="E22" s="65" t="s">
        <v>30</v>
      </c>
      <c r="F22" s="65" t="s">
        <v>21</v>
      </c>
      <c r="G22" s="65" t="s">
        <v>32</v>
      </c>
      <c r="H22" s="65" t="s">
        <v>35</v>
      </c>
      <c r="I22" s="79"/>
      <c r="J22" s="98">
        <f t="shared" ref="J22:L23" si="9">J23</f>
        <v>520</v>
      </c>
      <c r="K22" s="98">
        <f t="shared" si="9"/>
        <v>520.5</v>
      </c>
      <c r="L22" s="98">
        <f t="shared" si="9"/>
        <v>520</v>
      </c>
    </row>
    <row r="23" spans="1:15" ht="51.75" customHeight="1" x14ac:dyDescent="0.25">
      <c r="A23" s="99" t="s">
        <v>96</v>
      </c>
      <c r="B23" s="71">
        <v>911</v>
      </c>
      <c r="C23" s="65" t="s">
        <v>13</v>
      </c>
      <c r="D23" s="65" t="s">
        <v>14</v>
      </c>
      <c r="E23" s="65" t="s">
        <v>30</v>
      </c>
      <c r="F23" s="65" t="s">
        <v>21</v>
      </c>
      <c r="G23" s="65" t="s">
        <v>32</v>
      </c>
      <c r="H23" s="65" t="s">
        <v>35</v>
      </c>
      <c r="I23" s="66" t="s">
        <v>98</v>
      </c>
      <c r="J23" s="98">
        <f t="shared" si="9"/>
        <v>520</v>
      </c>
      <c r="K23" s="98">
        <f t="shared" si="9"/>
        <v>520.5</v>
      </c>
      <c r="L23" s="98">
        <f t="shared" si="9"/>
        <v>520</v>
      </c>
    </row>
    <row r="24" spans="1:15" x14ac:dyDescent="0.25">
      <c r="A24" s="99" t="s">
        <v>97</v>
      </c>
      <c r="B24" s="71">
        <v>911</v>
      </c>
      <c r="C24" s="65" t="s">
        <v>13</v>
      </c>
      <c r="D24" s="65" t="s">
        <v>14</v>
      </c>
      <c r="E24" s="65" t="s">
        <v>30</v>
      </c>
      <c r="F24" s="65" t="s">
        <v>21</v>
      </c>
      <c r="G24" s="65" t="s">
        <v>32</v>
      </c>
      <c r="H24" s="65" t="s">
        <v>35</v>
      </c>
      <c r="I24" s="66" t="s">
        <v>99</v>
      </c>
      <c r="J24" s="98">
        <f>720-200</f>
        <v>520</v>
      </c>
      <c r="K24" s="98">
        <v>520.5</v>
      </c>
      <c r="L24" s="98">
        <v>520</v>
      </c>
    </row>
    <row r="25" spans="1:15" ht="18" customHeight="1" x14ac:dyDescent="0.25">
      <c r="A25" s="70" t="s">
        <v>204</v>
      </c>
      <c r="B25" s="71">
        <v>911</v>
      </c>
      <c r="C25" s="65" t="s">
        <v>13</v>
      </c>
      <c r="D25" s="65" t="s">
        <v>14</v>
      </c>
      <c r="E25" s="65" t="s">
        <v>30</v>
      </c>
      <c r="F25" s="65" t="s">
        <v>21</v>
      </c>
      <c r="G25" s="65" t="s">
        <v>32</v>
      </c>
      <c r="H25" s="65" t="s">
        <v>36</v>
      </c>
      <c r="I25" s="66"/>
      <c r="J25" s="98">
        <f>J26+J28</f>
        <v>346.07062999999999</v>
      </c>
      <c r="K25" s="98">
        <f t="shared" ref="K25:L25" si="10">K26+K28</f>
        <v>50.015370000000004</v>
      </c>
      <c r="L25" s="98">
        <f t="shared" si="10"/>
        <v>50.584599999999995</v>
      </c>
    </row>
    <row r="26" spans="1:15" ht="18" customHeight="1" x14ac:dyDescent="0.25">
      <c r="A26" s="70" t="s">
        <v>92</v>
      </c>
      <c r="B26" s="71">
        <v>911</v>
      </c>
      <c r="C26" s="65" t="s">
        <v>13</v>
      </c>
      <c r="D26" s="65" t="s">
        <v>14</v>
      </c>
      <c r="E26" s="65" t="s">
        <v>30</v>
      </c>
      <c r="F26" s="65" t="s">
        <v>21</v>
      </c>
      <c r="G26" s="65" t="s">
        <v>32</v>
      </c>
      <c r="H26" s="65" t="s">
        <v>36</v>
      </c>
      <c r="I26" s="66" t="s">
        <v>94</v>
      </c>
      <c r="J26" s="98">
        <f t="shared" ref="J26:L26" si="11">J27</f>
        <v>316.07062999999999</v>
      </c>
      <c r="K26" s="98">
        <f t="shared" si="11"/>
        <v>20.015370000000001</v>
      </c>
      <c r="L26" s="98">
        <f t="shared" si="11"/>
        <v>20.584599999999998</v>
      </c>
    </row>
    <row r="27" spans="1:15" ht="31.5" x14ac:dyDescent="0.25">
      <c r="A27" s="70" t="s">
        <v>93</v>
      </c>
      <c r="B27" s="71">
        <v>911</v>
      </c>
      <c r="C27" s="65" t="s">
        <v>13</v>
      </c>
      <c r="D27" s="65" t="s">
        <v>14</v>
      </c>
      <c r="E27" s="65" t="s">
        <v>30</v>
      </c>
      <c r="F27" s="65" t="s">
        <v>21</v>
      </c>
      <c r="G27" s="65" t="s">
        <v>32</v>
      </c>
      <c r="H27" s="65" t="s">
        <v>36</v>
      </c>
      <c r="I27" s="5" t="s">
        <v>95</v>
      </c>
      <c r="J27" s="98">
        <f>100.34614-2.02+200+17.74449</f>
        <v>316.07062999999999</v>
      </c>
      <c r="K27" s="98">
        <v>20.015370000000001</v>
      </c>
      <c r="L27" s="98">
        <v>20.584599999999998</v>
      </c>
      <c r="M27" s="229" t="s">
        <v>238</v>
      </c>
    </row>
    <row r="28" spans="1:15" s="20" customFormat="1" x14ac:dyDescent="0.25">
      <c r="A28" s="69" t="s">
        <v>100</v>
      </c>
      <c r="B28" s="71">
        <v>911</v>
      </c>
      <c r="C28" s="5" t="s">
        <v>13</v>
      </c>
      <c r="D28" s="5" t="s">
        <v>14</v>
      </c>
      <c r="E28" s="65" t="s">
        <v>30</v>
      </c>
      <c r="F28" s="65" t="s">
        <v>21</v>
      </c>
      <c r="G28" s="65" t="s">
        <v>32</v>
      </c>
      <c r="H28" s="65" t="s">
        <v>36</v>
      </c>
      <c r="I28" s="101" t="s">
        <v>101</v>
      </c>
      <c r="J28" s="25">
        <f>J29</f>
        <v>30</v>
      </c>
      <c r="K28" s="25">
        <f t="shared" ref="K28:L28" si="12">K29</f>
        <v>30</v>
      </c>
      <c r="L28" s="25">
        <f t="shared" si="12"/>
        <v>30</v>
      </c>
      <c r="M28" s="230"/>
      <c r="N28" s="230"/>
      <c r="O28" s="230"/>
    </row>
    <row r="29" spans="1:15" s="20" customFormat="1" ht="15" customHeight="1" x14ac:dyDescent="0.25">
      <c r="A29" s="69" t="s">
        <v>102</v>
      </c>
      <c r="B29" s="71">
        <v>911</v>
      </c>
      <c r="C29" s="5" t="s">
        <v>13</v>
      </c>
      <c r="D29" s="5" t="s">
        <v>14</v>
      </c>
      <c r="E29" s="5" t="s">
        <v>30</v>
      </c>
      <c r="F29" s="65" t="s">
        <v>21</v>
      </c>
      <c r="G29" s="65" t="s">
        <v>32</v>
      </c>
      <c r="H29" s="65" t="s">
        <v>36</v>
      </c>
      <c r="I29" s="101" t="s">
        <v>104</v>
      </c>
      <c r="J29" s="25">
        <v>30</v>
      </c>
      <c r="K29" s="25">
        <v>30</v>
      </c>
      <c r="L29" s="25">
        <v>30</v>
      </c>
      <c r="M29" s="230"/>
      <c r="N29" s="230"/>
      <c r="O29" s="230"/>
    </row>
    <row r="30" spans="1:15" s="20" customFormat="1" ht="39" customHeight="1" x14ac:dyDescent="0.25">
      <c r="A30" s="197" t="s">
        <v>185</v>
      </c>
      <c r="B30" s="71">
        <v>911</v>
      </c>
      <c r="C30" s="201" t="s">
        <v>13</v>
      </c>
      <c r="D30" s="201" t="s">
        <v>14</v>
      </c>
      <c r="E30" s="199" t="s">
        <v>30</v>
      </c>
      <c r="F30" s="198" t="s">
        <v>21</v>
      </c>
      <c r="G30" s="198" t="s">
        <v>32</v>
      </c>
      <c r="H30" s="198" t="s">
        <v>186</v>
      </c>
      <c r="I30" s="202"/>
      <c r="J30" s="25">
        <f>J31</f>
        <v>202.02</v>
      </c>
      <c r="K30" s="25">
        <f t="shared" ref="K30:L31" si="13">K31</f>
        <v>0</v>
      </c>
      <c r="L30" s="25">
        <f t="shared" si="13"/>
        <v>0</v>
      </c>
      <c r="M30" s="230"/>
      <c r="N30" s="230"/>
      <c r="O30" s="230"/>
    </row>
    <row r="31" spans="1:15" s="20" customFormat="1" ht="39.75" customHeight="1" x14ac:dyDescent="0.25">
      <c r="A31" s="200" t="s">
        <v>96</v>
      </c>
      <c r="B31" s="71">
        <v>911</v>
      </c>
      <c r="C31" s="201" t="s">
        <v>13</v>
      </c>
      <c r="D31" s="201" t="s">
        <v>14</v>
      </c>
      <c r="E31" s="199" t="s">
        <v>30</v>
      </c>
      <c r="F31" s="198" t="s">
        <v>21</v>
      </c>
      <c r="G31" s="198" t="s">
        <v>32</v>
      </c>
      <c r="H31" s="198" t="s">
        <v>186</v>
      </c>
      <c r="I31" s="202" t="s">
        <v>98</v>
      </c>
      <c r="J31" s="25">
        <f>J32</f>
        <v>202.02</v>
      </c>
      <c r="K31" s="25">
        <f t="shared" si="13"/>
        <v>0</v>
      </c>
      <c r="L31" s="25">
        <f t="shared" si="13"/>
        <v>0</v>
      </c>
      <c r="M31" s="230"/>
      <c r="N31" s="230"/>
      <c r="O31" s="230"/>
    </row>
    <row r="32" spans="1:15" s="20" customFormat="1" ht="27" customHeight="1" x14ac:dyDescent="0.25">
      <c r="A32" s="200" t="s">
        <v>97</v>
      </c>
      <c r="B32" s="71">
        <v>911</v>
      </c>
      <c r="C32" s="201" t="s">
        <v>13</v>
      </c>
      <c r="D32" s="201" t="s">
        <v>14</v>
      </c>
      <c r="E32" s="199" t="s">
        <v>30</v>
      </c>
      <c r="F32" s="198" t="s">
        <v>21</v>
      </c>
      <c r="G32" s="198" t="s">
        <v>32</v>
      </c>
      <c r="H32" s="198" t="s">
        <v>186</v>
      </c>
      <c r="I32" s="202" t="s">
        <v>99</v>
      </c>
      <c r="J32" s="25">
        <v>202.02</v>
      </c>
      <c r="K32" s="25">
        <v>0</v>
      </c>
      <c r="L32" s="25">
        <v>0</v>
      </c>
      <c r="M32" s="230"/>
      <c r="N32" s="230"/>
      <c r="O32" s="230"/>
    </row>
    <row r="33" spans="1:15" s="12" customFormat="1" ht="36.75" customHeight="1" x14ac:dyDescent="0.25">
      <c r="A33" s="78" t="s">
        <v>158</v>
      </c>
      <c r="B33" s="71">
        <v>911</v>
      </c>
      <c r="C33" s="5" t="s">
        <v>13</v>
      </c>
      <c r="D33" s="5" t="s">
        <v>14</v>
      </c>
      <c r="E33" s="66">
        <v>89</v>
      </c>
      <c r="F33" s="65"/>
      <c r="G33" s="65"/>
      <c r="H33" s="65"/>
      <c r="I33" s="102"/>
      <c r="J33" s="98">
        <f>J34</f>
        <v>0.5</v>
      </c>
      <c r="K33" s="98">
        <f t="shared" ref="K33:L36" si="14">K34</f>
        <v>0.5</v>
      </c>
      <c r="L33" s="98">
        <f t="shared" si="14"/>
        <v>0.6</v>
      </c>
      <c r="M33" s="227"/>
      <c r="N33" s="227"/>
      <c r="O33" s="227"/>
    </row>
    <row r="34" spans="1:15" s="12" customFormat="1" ht="47.25" x14ac:dyDescent="0.25">
      <c r="A34" s="78" t="s">
        <v>159</v>
      </c>
      <c r="B34" s="71">
        <v>911</v>
      </c>
      <c r="C34" s="5" t="s">
        <v>13</v>
      </c>
      <c r="D34" s="5" t="s">
        <v>14</v>
      </c>
      <c r="E34" s="66">
        <v>89</v>
      </c>
      <c r="F34" s="65" t="s">
        <v>20</v>
      </c>
      <c r="G34" s="65"/>
      <c r="H34" s="65"/>
      <c r="I34" s="102"/>
      <c r="J34" s="98">
        <f>J35</f>
        <v>0.5</v>
      </c>
      <c r="K34" s="98">
        <f t="shared" si="14"/>
        <v>0.5</v>
      </c>
      <c r="L34" s="98">
        <f t="shared" si="14"/>
        <v>0.6</v>
      </c>
      <c r="M34" s="227"/>
      <c r="N34" s="227"/>
      <c r="O34" s="227"/>
    </row>
    <row r="35" spans="1:15" s="12" customFormat="1" ht="70.5" customHeight="1" x14ac:dyDescent="0.25">
      <c r="A35" s="103" t="s">
        <v>129</v>
      </c>
      <c r="B35" s="71">
        <v>911</v>
      </c>
      <c r="C35" s="5" t="s">
        <v>13</v>
      </c>
      <c r="D35" s="5" t="s">
        <v>14</v>
      </c>
      <c r="E35" s="66">
        <v>89</v>
      </c>
      <c r="F35" s="65" t="s">
        <v>20</v>
      </c>
      <c r="G35" s="65" t="s">
        <v>32</v>
      </c>
      <c r="H35" s="65" t="s">
        <v>38</v>
      </c>
      <c r="I35" s="102"/>
      <c r="J35" s="98">
        <f>J36</f>
        <v>0.5</v>
      </c>
      <c r="K35" s="98">
        <f t="shared" si="14"/>
        <v>0.5</v>
      </c>
      <c r="L35" s="98">
        <f t="shared" si="14"/>
        <v>0.6</v>
      </c>
      <c r="M35" s="227"/>
      <c r="N35" s="227"/>
      <c r="O35" s="227"/>
    </row>
    <row r="36" spans="1:15" s="12" customFormat="1" ht="18" customHeight="1" x14ac:dyDescent="0.25">
      <c r="A36" s="70" t="s">
        <v>92</v>
      </c>
      <c r="B36" s="71">
        <v>911</v>
      </c>
      <c r="C36" s="5" t="s">
        <v>13</v>
      </c>
      <c r="D36" s="5" t="s">
        <v>14</v>
      </c>
      <c r="E36" s="66" t="s">
        <v>43</v>
      </c>
      <c r="F36" s="65" t="s">
        <v>20</v>
      </c>
      <c r="G36" s="65" t="s">
        <v>32</v>
      </c>
      <c r="H36" s="65" t="s">
        <v>38</v>
      </c>
      <c r="I36" s="102" t="s">
        <v>94</v>
      </c>
      <c r="J36" s="98">
        <f>J37</f>
        <v>0.5</v>
      </c>
      <c r="K36" s="98">
        <f t="shared" si="14"/>
        <v>0.5</v>
      </c>
      <c r="L36" s="98">
        <f t="shared" si="14"/>
        <v>0.6</v>
      </c>
      <c r="M36" s="227"/>
      <c r="N36" s="227"/>
      <c r="O36" s="227"/>
    </row>
    <row r="37" spans="1:15" s="12" customFormat="1" ht="35.25" customHeight="1" x14ac:dyDescent="0.25">
      <c r="A37" s="70" t="s">
        <v>93</v>
      </c>
      <c r="B37" s="71">
        <v>911</v>
      </c>
      <c r="C37" s="5" t="s">
        <v>13</v>
      </c>
      <c r="D37" s="5" t="s">
        <v>14</v>
      </c>
      <c r="E37" s="66" t="s">
        <v>43</v>
      </c>
      <c r="F37" s="65" t="s">
        <v>20</v>
      </c>
      <c r="G37" s="65" t="s">
        <v>32</v>
      </c>
      <c r="H37" s="65" t="s">
        <v>38</v>
      </c>
      <c r="I37" s="102" t="s">
        <v>95</v>
      </c>
      <c r="J37" s="98">
        <v>0.5</v>
      </c>
      <c r="K37" s="98">
        <v>0.5</v>
      </c>
      <c r="L37" s="98">
        <v>0.6</v>
      </c>
      <c r="M37" s="227"/>
      <c r="N37" s="227"/>
      <c r="O37" s="227"/>
    </row>
    <row r="38" spans="1:15" x14ac:dyDescent="0.25">
      <c r="A38" s="84" t="s">
        <v>39</v>
      </c>
      <c r="B38" s="71">
        <v>911</v>
      </c>
      <c r="C38" s="87" t="s">
        <v>13</v>
      </c>
      <c r="D38" s="87" t="s">
        <v>40</v>
      </c>
      <c r="E38" s="87"/>
      <c r="F38" s="75"/>
      <c r="G38" s="75"/>
      <c r="H38" s="88"/>
      <c r="I38" s="88"/>
      <c r="J38" s="97">
        <f>J39</f>
        <v>5</v>
      </c>
      <c r="K38" s="97">
        <f t="shared" ref="K38:L42" si="15">K39</f>
        <v>5</v>
      </c>
      <c r="L38" s="97">
        <f t="shared" si="15"/>
        <v>5</v>
      </c>
    </row>
    <row r="39" spans="1:15" ht="36.75" customHeight="1" x14ac:dyDescent="0.25">
      <c r="A39" s="111" t="s">
        <v>158</v>
      </c>
      <c r="B39" s="71">
        <v>911</v>
      </c>
      <c r="C39" s="65" t="s">
        <v>13</v>
      </c>
      <c r="D39" s="65" t="s">
        <v>40</v>
      </c>
      <c r="E39" s="66">
        <v>89</v>
      </c>
      <c r="F39" s="65"/>
      <c r="G39" s="65"/>
      <c r="H39" s="89"/>
      <c r="I39" s="89"/>
      <c r="J39" s="98">
        <f>J40</f>
        <v>5</v>
      </c>
      <c r="K39" s="98">
        <f t="shared" si="15"/>
        <v>5</v>
      </c>
      <c r="L39" s="98">
        <f t="shared" si="15"/>
        <v>5</v>
      </c>
    </row>
    <row r="40" spans="1:15" ht="47.25" x14ac:dyDescent="0.25">
      <c r="A40" s="112" t="s">
        <v>159</v>
      </c>
      <c r="B40" s="71">
        <v>911</v>
      </c>
      <c r="C40" s="65" t="s">
        <v>13</v>
      </c>
      <c r="D40" s="65" t="s">
        <v>40</v>
      </c>
      <c r="E40" s="66">
        <v>89</v>
      </c>
      <c r="F40" s="65" t="s">
        <v>20</v>
      </c>
      <c r="G40" s="65"/>
      <c r="H40" s="89"/>
      <c r="I40" s="89"/>
      <c r="J40" s="98">
        <f>J41</f>
        <v>5</v>
      </c>
      <c r="K40" s="98">
        <f t="shared" si="15"/>
        <v>5</v>
      </c>
      <c r="L40" s="98">
        <f t="shared" si="15"/>
        <v>5</v>
      </c>
    </row>
    <row r="41" spans="1:15" ht="31.5" x14ac:dyDescent="0.25">
      <c r="A41" s="70" t="s">
        <v>160</v>
      </c>
      <c r="B41" s="71">
        <v>911</v>
      </c>
      <c r="C41" s="65" t="s">
        <v>13</v>
      </c>
      <c r="D41" s="65" t="s">
        <v>40</v>
      </c>
      <c r="E41" s="66">
        <v>89</v>
      </c>
      <c r="F41" s="65" t="s">
        <v>20</v>
      </c>
      <c r="G41" s="65" t="s">
        <v>32</v>
      </c>
      <c r="H41" s="65" t="s">
        <v>41</v>
      </c>
      <c r="I41" s="89"/>
      <c r="J41" s="98">
        <f>J42</f>
        <v>5</v>
      </c>
      <c r="K41" s="98">
        <f t="shared" si="15"/>
        <v>5</v>
      </c>
      <c r="L41" s="98">
        <f t="shared" si="15"/>
        <v>5</v>
      </c>
    </row>
    <row r="42" spans="1:15" x14ac:dyDescent="0.25">
      <c r="A42" s="69" t="s">
        <v>100</v>
      </c>
      <c r="B42" s="71">
        <v>911</v>
      </c>
      <c r="C42" s="65" t="s">
        <v>13</v>
      </c>
      <c r="D42" s="65" t="s">
        <v>40</v>
      </c>
      <c r="E42" s="66">
        <v>89</v>
      </c>
      <c r="F42" s="65" t="s">
        <v>20</v>
      </c>
      <c r="G42" s="65" t="s">
        <v>32</v>
      </c>
      <c r="H42" s="65" t="s">
        <v>41</v>
      </c>
      <c r="I42" s="89" t="s">
        <v>101</v>
      </c>
      <c r="J42" s="98">
        <f>J43</f>
        <v>5</v>
      </c>
      <c r="K42" s="98">
        <f t="shared" si="15"/>
        <v>5</v>
      </c>
      <c r="L42" s="98">
        <f t="shared" si="15"/>
        <v>5</v>
      </c>
    </row>
    <row r="43" spans="1:15" ht="17.25" customHeight="1" x14ac:dyDescent="0.25">
      <c r="A43" s="70" t="s">
        <v>42</v>
      </c>
      <c r="B43" s="71">
        <v>911</v>
      </c>
      <c r="C43" s="65" t="s">
        <v>13</v>
      </c>
      <c r="D43" s="65" t="s">
        <v>40</v>
      </c>
      <c r="E43" s="65" t="s">
        <v>43</v>
      </c>
      <c r="F43" s="65" t="s">
        <v>20</v>
      </c>
      <c r="G43" s="65" t="s">
        <v>32</v>
      </c>
      <c r="H43" s="65" t="s">
        <v>41</v>
      </c>
      <c r="I43" s="89" t="s">
        <v>44</v>
      </c>
      <c r="J43" s="98">
        <v>5</v>
      </c>
      <c r="K43" s="98">
        <v>5</v>
      </c>
      <c r="L43" s="98">
        <v>5</v>
      </c>
    </row>
    <row r="44" spans="1:15" ht="26.25" customHeight="1" x14ac:dyDescent="0.25">
      <c r="A44" s="70" t="s">
        <v>187</v>
      </c>
      <c r="B44" s="71">
        <v>911</v>
      </c>
      <c r="C44" s="203" t="s">
        <v>13</v>
      </c>
      <c r="D44" s="87" t="s">
        <v>28</v>
      </c>
      <c r="E44" s="89"/>
      <c r="F44" s="65"/>
      <c r="G44" s="65"/>
      <c r="H44" s="65"/>
      <c r="I44" s="83"/>
      <c r="J44" s="97">
        <f>J45</f>
        <v>0.5</v>
      </c>
      <c r="K44" s="97">
        <f t="shared" ref="K44:L44" si="16">K45</f>
        <v>0</v>
      </c>
      <c r="L44" s="97">
        <f t="shared" si="16"/>
        <v>0</v>
      </c>
    </row>
    <row r="45" spans="1:15" ht="33.75" customHeight="1" x14ac:dyDescent="0.25">
      <c r="A45" s="70" t="s">
        <v>233</v>
      </c>
      <c r="B45" s="71">
        <v>911</v>
      </c>
      <c r="C45" s="5" t="s">
        <v>13</v>
      </c>
      <c r="D45" s="5" t="s">
        <v>28</v>
      </c>
      <c r="E45" s="5" t="s">
        <v>189</v>
      </c>
      <c r="F45" s="65"/>
      <c r="G45" s="65"/>
      <c r="H45" s="65"/>
      <c r="I45" s="83"/>
      <c r="J45" s="98">
        <f>J46</f>
        <v>0.5</v>
      </c>
      <c r="K45" s="98">
        <f t="shared" ref="K45:L47" si="17">K46</f>
        <v>0</v>
      </c>
      <c r="L45" s="98">
        <f t="shared" si="17"/>
        <v>0</v>
      </c>
    </row>
    <row r="46" spans="1:15" ht="33" customHeight="1" x14ac:dyDescent="0.25">
      <c r="A46" s="70" t="s">
        <v>190</v>
      </c>
      <c r="B46" s="71">
        <v>911</v>
      </c>
      <c r="C46" s="5" t="s">
        <v>13</v>
      </c>
      <c r="D46" s="5" t="s">
        <v>28</v>
      </c>
      <c r="E46" s="5" t="s">
        <v>189</v>
      </c>
      <c r="F46" s="65" t="s">
        <v>166</v>
      </c>
      <c r="G46" s="65" t="s">
        <v>166</v>
      </c>
      <c r="H46" s="65" t="s">
        <v>191</v>
      </c>
      <c r="I46" s="83"/>
      <c r="J46" s="98">
        <f>J47</f>
        <v>0.5</v>
      </c>
      <c r="K46" s="98">
        <f t="shared" si="17"/>
        <v>0</v>
      </c>
      <c r="L46" s="98">
        <f t="shared" si="17"/>
        <v>0</v>
      </c>
    </row>
    <row r="47" spans="1:15" ht="25.5" customHeight="1" x14ac:dyDescent="0.25">
      <c r="A47" s="70" t="s">
        <v>92</v>
      </c>
      <c r="B47" s="71">
        <v>911</v>
      </c>
      <c r="C47" s="5" t="s">
        <v>13</v>
      </c>
      <c r="D47" s="5" t="s">
        <v>28</v>
      </c>
      <c r="E47" s="5" t="s">
        <v>189</v>
      </c>
      <c r="F47" s="5" t="s">
        <v>166</v>
      </c>
      <c r="G47" s="5" t="s">
        <v>32</v>
      </c>
      <c r="H47" s="5" t="s">
        <v>191</v>
      </c>
      <c r="I47" s="5" t="s">
        <v>94</v>
      </c>
      <c r="J47" s="98">
        <f>J48</f>
        <v>0.5</v>
      </c>
      <c r="K47" s="98">
        <f t="shared" si="17"/>
        <v>0</v>
      </c>
      <c r="L47" s="98">
        <f t="shared" si="17"/>
        <v>0</v>
      </c>
    </row>
    <row r="48" spans="1:15" ht="35.25" customHeight="1" x14ac:dyDescent="0.25">
      <c r="A48" s="70" t="s">
        <v>93</v>
      </c>
      <c r="B48" s="71">
        <v>911</v>
      </c>
      <c r="C48" s="5" t="s">
        <v>13</v>
      </c>
      <c r="D48" s="5" t="s">
        <v>28</v>
      </c>
      <c r="E48" s="5" t="s">
        <v>189</v>
      </c>
      <c r="F48" s="5" t="s">
        <v>166</v>
      </c>
      <c r="G48" s="5" t="s">
        <v>32</v>
      </c>
      <c r="H48" s="5" t="s">
        <v>191</v>
      </c>
      <c r="I48" s="5" t="s">
        <v>95</v>
      </c>
      <c r="J48" s="98">
        <v>0.5</v>
      </c>
      <c r="K48" s="98">
        <v>0</v>
      </c>
      <c r="L48" s="98">
        <v>0</v>
      </c>
    </row>
    <row r="49" spans="1:12" ht="24" customHeight="1" x14ac:dyDescent="0.25">
      <c r="A49" s="84" t="s">
        <v>45</v>
      </c>
      <c r="B49" s="71">
        <v>911</v>
      </c>
      <c r="C49" s="87" t="s">
        <v>24</v>
      </c>
      <c r="D49" s="87"/>
      <c r="E49" s="88"/>
      <c r="F49" s="87"/>
      <c r="G49" s="87"/>
      <c r="H49" s="87"/>
      <c r="I49" s="86"/>
      <c r="J49" s="97">
        <f>J50</f>
        <v>217.4</v>
      </c>
      <c r="K49" s="97">
        <f>K50</f>
        <v>243.8</v>
      </c>
      <c r="L49" s="97">
        <f>L50</f>
        <v>311.2</v>
      </c>
    </row>
    <row r="50" spans="1:12" ht="21" customHeight="1" x14ac:dyDescent="0.25">
      <c r="A50" s="73" t="s">
        <v>46</v>
      </c>
      <c r="B50" s="71">
        <v>911</v>
      </c>
      <c r="C50" s="106" t="s">
        <v>24</v>
      </c>
      <c r="D50" s="106" t="s">
        <v>25</v>
      </c>
      <c r="E50" s="79"/>
      <c r="F50" s="74"/>
      <c r="G50" s="74"/>
      <c r="H50" s="74"/>
      <c r="I50" s="80"/>
      <c r="J50" s="97">
        <f>J53</f>
        <v>217.4</v>
      </c>
      <c r="K50" s="97">
        <f>K53</f>
        <v>243.8</v>
      </c>
      <c r="L50" s="97">
        <f>L53</f>
        <v>311.2</v>
      </c>
    </row>
    <row r="51" spans="1:12" ht="35.25" customHeight="1" x14ac:dyDescent="0.25">
      <c r="A51" s="111" t="s">
        <v>158</v>
      </c>
      <c r="B51" s="71">
        <v>911</v>
      </c>
      <c r="C51" s="101" t="s">
        <v>24</v>
      </c>
      <c r="D51" s="101" t="s">
        <v>25</v>
      </c>
      <c r="E51" s="5">
        <v>89</v>
      </c>
      <c r="F51" s="5"/>
      <c r="G51" s="5"/>
      <c r="H51" s="5"/>
      <c r="I51" s="64"/>
      <c r="J51" s="98">
        <f t="shared" ref="J51:L52" si="18">J52</f>
        <v>217.4</v>
      </c>
      <c r="K51" s="98">
        <f t="shared" si="18"/>
        <v>243.8</v>
      </c>
      <c r="L51" s="98">
        <f t="shared" si="18"/>
        <v>311.2</v>
      </c>
    </row>
    <row r="52" spans="1:12" ht="49.5" customHeight="1" x14ac:dyDescent="0.25">
      <c r="A52" s="112" t="s">
        <v>159</v>
      </c>
      <c r="B52" s="71">
        <v>911</v>
      </c>
      <c r="C52" s="101" t="s">
        <v>24</v>
      </c>
      <c r="D52" s="101" t="s">
        <v>25</v>
      </c>
      <c r="E52" s="5">
        <v>89</v>
      </c>
      <c r="F52" s="5">
        <v>1</v>
      </c>
      <c r="G52" s="5"/>
      <c r="H52" s="5"/>
      <c r="I52" s="64"/>
      <c r="J52" s="98">
        <f t="shared" si="18"/>
        <v>217.4</v>
      </c>
      <c r="K52" s="98">
        <f t="shared" si="18"/>
        <v>243.8</v>
      </c>
      <c r="L52" s="98">
        <f t="shared" si="18"/>
        <v>311.2</v>
      </c>
    </row>
    <row r="53" spans="1:12" ht="37.5" customHeight="1" x14ac:dyDescent="0.25">
      <c r="A53" s="107" t="s">
        <v>165</v>
      </c>
      <c r="B53" s="71">
        <v>911</v>
      </c>
      <c r="C53" s="101" t="s">
        <v>24</v>
      </c>
      <c r="D53" s="101" t="s">
        <v>25</v>
      </c>
      <c r="E53" s="108">
        <v>89</v>
      </c>
      <c r="F53" s="5">
        <v>1</v>
      </c>
      <c r="G53" s="5" t="s">
        <v>32</v>
      </c>
      <c r="H53" s="5">
        <v>51180</v>
      </c>
      <c r="I53" s="64"/>
      <c r="J53" s="23">
        <f>J54+J56</f>
        <v>217.4</v>
      </c>
      <c r="K53" s="23">
        <f>K54+K56</f>
        <v>243.8</v>
      </c>
      <c r="L53" s="23">
        <f>L54+L56</f>
        <v>311.2</v>
      </c>
    </row>
    <row r="54" spans="1:12" ht="54" customHeight="1" x14ac:dyDescent="0.25">
      <c r="A54" s="99" t="s">
        <v>96</v>
      </c>
      <c r="B54" s="71">
        <v>911</v>
      </c>
      <c r="C54" s="101" t="s">
        <v>24</v>
      </c>
      <c r="D54" s="101" t="s">
        <v>25</v>
      </c>
      <c r="E54" s="108">
        <v>89</v>
      </c>
      <c r="F54" s="5">
        <v>1</v>
      </c>
      <c r="G54" s="5" t="s">
        <v>32</v>
      </c>
      <c r="H54" s="5" t="s">
        <v>47</v>
      </c>
      <c r="I54" s="64" t="s">
        <v>98</v>
      </c>
      <c r="J54" s="23">
        <f>J55</f>
        <v>205.4</v>
      </c>
      <c r="K54" s="23">
        <f>K55</f>
        <v>231.8</v>
      </c>
      <c r="L54" s="23">
        <f>L55</f>
        <v>299.2</v>
      </c>
    </row>
    <row r="55" spans="1:12" ht="24.75" customHeight="1" x14ac:dyDescent="0.25">
      <c r="A55" s="99" t="s">
        <v>97</v>
      </c>
      <c r="B55" s="71">
        <v>911</v>
      </c>
      <c r="C55" s="101" t="s">
        <v>24</v>
      </c>
      <c r="D55" s="101" t="s">
        <v>25</v>
      </c>
      <c r="E55" s="108">
        <v>89</v>
      </c>
      <c r="F55" s="5">
        <v>1</v>
      </c>
      <c r="G55" s="5" t="s">
        <v>32</v>
      </c>
      <c r="H55" s="5" t="s">
        <v>47</v>
      </c>
      <c r="I55" s="64" t="s">
        <v>99</v>
      </c>
      <c r="J55" s="23">
        <v>205.4</v>
      </c>
      <c r="K55" s="23">
        <v>231.8</v>
      </c>
      <c r="L55" s="23">
        <v>299.2</v>
      </c>
    </row>
    <row r="56" spans="1:12" ht="24.75" customHeight="1" x14ac:dyDescent="0.25">
      <c r="A56" s="70" t="s">
        <v>92</v>
      </c>
      <c r="B56" s="71">
        <v>911</v>
      </c>
      <c r="C56" s="101" t="s">
        <v>24</v>
      </c>
      <c r="D56" s="101" t="s">
        <v>25</v>
      </c>
      <c r="E56" s="108">
        <v>89</v>
      </c>
      <c r="F56" s="5">
        <v>1</v>
      </c>
      <c r="G56" s="5" t="s">
        <v>32</v>
      </c>
      <c r="H56" s="5">
        <v>51180</v>
      </c>
      <c r="I56" s="64" t="s">
        <v>94</v>
      </c>
      <c r="J56" s="23">
        <f t="shared" ref="J56:L56" si="19">J57</f>
        <v>12</v>
      </c>
      <c r="K56" s="23">
        <f t="shared" si="19"/>
        <v>12</v>
      </c>
      <c r="L56" s="23">
        <f t="shared" si="19"/>
        <v>12</v>
      </c>
    </row>
    <row r="57" spans="1:12" ht="51.75" customHeight="1" x14ac:dyDescent="0.25">
      <c r="A57" s="70" t="s">
        <v>93</v>
      </c>
      <c r="B57" s="71">
        <v>911</v>
      </c>
      <c r="C57" s="101" t="s">
        <v>24</v>
      </c>
      <c r="D57" s="101" t="s">
        <v>25</v>
      </c>
      <c r="E57" s="108">
        <v>89</v>
      </c>
      <c r="F57" s="5">
        <v>1</v>
      </c>
      <c r="G57" s="5" t="s">
        <v>32</v>
      </c>
      <c r="H57" s="5">
        <v>51180</v>
      </c>
      <c r="I57" s="64" t="s">
        <v>95</v>
      </c>
      <c r="J57" s="23">
        <v>12</v>
      </c>
      <c r="K57" s="23">
        <v>12</v>
      </c>
      <c r="L57" s="23">
        <v>12</v>
      </c>
    </row>
    <row r="58" spans="1:12" ht="21" customHeight="1" x14ac:dyDescent="0.25">
      <c r="A58" s="84" t="s">
        <v>224</v>
      </c>
      <c r="B58" s="71">
        <v>911</v>
      </c>
      <c r="C58" s="106" t="s">
        <v>25</v>
      </c>
      <c r="D58" s="101"/>
      <c r="E58" s="108"/>
      <c r="F58" s="5"/>
      <c r="G58" s="5"/>
      <c r="H58" s="5"/>
      <c r="I58" s="64"/>
      <c r="J58" s="23">
        <f>J59</f>
        <v>0.5</v>
      </c>
      <c r="K58" s="23">
        <f t="shared" ref="K58:L62" si="20">K59</f>
        <v>0.5</v>
      </c>
      <c r="L58" s="23">
        <f t="shared" si="20"/>
        <v>0</v>
      </c>
    </row>
    <row r="59" spans="1:12" ht="30.75" customHeight="1" x14ac:dyDescent="0.25">
      <c r="A59" s="84" t="s">
        <v>220</v>
      </c>
      <c r="B59" s="71">
        <v>911</v>
      </c>
      <c r="C59" s="106" t="s">
        <v>25</v>
      </c>
      <c r="D59" s="106" t="s">
        <v>193</v>
      </c>
      <c r="E59" s="243"/>
      <c r="F59" s="74"/>
      <c r="G59" s="74"/>
      <c r="H59" s="74"/>
      <c r="I59" s="64"/>
      <c r="J59" s="23">
        <f>J60</f>
        <v>0.5</v>
      </c>
      <c r="K59" s="23">
        <f t="shared" si="20"/>
        <v>0.5</v>
      </c>
      <c r="L59" s="23">
        <f t="shared" si="20"/>
        <v>0</v>
      </c>
    </row>
    <row r="60" spans="1:12" ht="36.75" customHeight="1" x14ac:dyDescent="0.25">
      <c r="A60" s="244" t="s">
        <v>225</v>
      </c>
      <c r="B60" s="71">
        <v>911</v>
      </c>
      <c r="C60" s="101" t="s">
        <v>25</v>
      </c>
      <c r="D60" s="101" t="s">
        <v>193</v>
      </c>
      <c r="E60" s="108" t="s">
        <v>221</v>
      </c>
      <c r="F60" s="5"/>
      <c r="G60" s="5"/>
      <c r="H60" s="5"/>
      <c r="I60" s="64"/>
      <c r="J60" s="23">
        <f>J61</f>
        <v>0.5</v>
      </c>
      <c r="K60" s="23">
        <f t="shared" si="20"/>
        <v>0.5</v>
      </c>
      <c r="L60" s="23">
        <f t="shared" si="20"/>
        <v>0</v>
      </c>
    </row>
    <row r="61" spans="1:12" ht="35.25" customHeight="1" x14ac:dyDescent="0.25">
      <c r="A61" s="244" t="s">
        <v>222</v>
      </c>
      <c r="B61" s="71">
        <v>911</v>
      </c>
      <c r="C61" s="101" t="s">
        <v>25</v>
      </c>
      <c r="D61" s="101" t="s">
        <v>193</v>
      </c>
      <c r="E61" s="108" t="s">
        <v>221</v>
      </c>
      <c r="F61" s="5" t="s">
        <v>166</v>
      </c>
      <c r="G61" s="5" t="s">
        <v>32</v>
      </c>
      <c r="H61" s="5" t="s">
        <v>223</v>
      </c>
      <c r="I61" s="64"/>
      <c r="J61" s="23">
        <f>J62</f>
        <v>0.5</v>
      </c>
      <c r="K61" s="23">
        <f t="shared" si="20"/>
        <v>0.5</v>
      </c>
      <c r="L61" s="23">
        <f t="shared" si="20"/>
        <v>0</v>
      </c>
    </row>
    <row r="62" spans="1:12" ht="21" customHeight="1" x14ac:dyDescent="0.25">
      <c r="A62" s="70" t="s">
        <v>92</v>
      </c>
      <c r="B62" s="71">
        <v>911</v>
      </c>
      <c r="C62" s="101" t="s">
        <v>25</v>
      </c>
      <c r="D62" s="101" t="s">
        <v>193</v>
      </c>
      <c r="E62" s="108" t="s">
        <v>221</v>
      </c>
      <c r="F62" s="5" t="s">
        <v>166</v>
      </c>
      <c r="G62" s="5" t="s">
        <v>32</v>
      </c>
      <c r="H62" s="5" t="s">
        <v>223</v>
      </c>
      <c r="I62" s="64" t="s">
        <v>94</v>
      </c>
      <c r="J62" s="23">
        <f>J63</f>
        <v>0.5</v>
      </c>
      <c r="K62" s="23">
        <f t="shared" si="20"/>
        <v>0.5</v>
      </c>
      <c r="L62" s="23">
        <f t="shared" si="20"/>
        <v>0</v>
      </c>
    </row>
    <row r="63" spans="1:12" ht="21" customHeight="1" x14ac:dyDescent="0.25">
      <c r="A63" s="70" t="s">
        <v>93</v>
      </c>
      <c r="B63" s="71">
        <v>911</v>
      </c>
      <c r="C63" s="101" t="s">
        <v>25</v>
      </c>
      <c r="D63" s="101" t="s">
        <v>193</v>
      </c>
      <c r="E63" s="108" t="s">
        <v>221</v>
      </c>
      <c r="F63" s="5" t="s">
        <v>166</v>
      </c>
      <c r="G63" s="5" t="s">
        <v>32</v>
      </c>
      <c r="H63" s="5" t="s">
        <v>223</v>
      </c>
      <c r="I63" s="64" t="s">
        <v>95</v>
      </c>
      <c r="J63" s="23">
        <v>0.5</v>
      </c>
      <c r="K63" s="23">
        <v>0.5</v>
      </c>
      <c r="L63" s="23">
        <v>0</v>
      </c>
    </row>
    <row r="64" spans="1:12" x14ac:dyDescent="0.25">
      <c r="A64" s="73" t="s">
        <v>48</v>
      </c>
      <c r="B64" s="71">
        <v>911</v>
      </c>
      <c r="C64" s="106" t="s">
        <v>14</v>
      </c>
      <c r="D64" s="106"/>
      <c r="E64" s="74"/>
      <c r="F64" s="74"/>
      <c r="G64" s="74"/>
      <c r="H64" s="74"/>
      <c r="I64" s="74"/>
      <c r="J64" s="104">
        <f>J65</f>
        <v>571.89254000000005</v>
      </c>
      <c r="K64" s="104">
        <f t="shared" ref="K64:L65" si="21">K65</f>
        <v>545.70000000000005</v>
      </c>
      <c r="L64" s="104">
        <f t="shared" si="21"/>
        <v>553.4</v>
      </c>
    </row>
    <row r="65" spans="1:13" x14ac:dyDescent="0.25">
      <c r="A65" s="73" t="s">
        <v>49</v>
      </c>
      <c r="B65" s="71">
        <v>911</v>
      </c>
      <c r="C65" s="74" t="s">
        <v>14</v>
      </c>
      <c r="D65" s="74" t="s">
        <v>26</v>
      </c>
      <c r="E65" s="109"/>
      <c r="F65" s="109"/>
      <c r="G65" s="109"/>
      <c r="H65" s="109"/>
      <c r="I65" s="74"/>
      <c r="J65" s="104">
        <f>J66</f>
        <v>571.89254000000005</v>
      </c>
      <c r="K65" s="104">
        <f t="shared" si="21"/>
        <v>545.70000000000005</v>
      </c>
      <c r="L65" s="104">
        <f t="shared" si="21"/>
        <v>553.4</v>
      </c>
    </row>
    <row r="66" spans="1:13" ht="47.25" x14ac:dyDescent="0.25">
      <c r="A66" s="111" t="s">
        <v>230</v>
      </c>
      <c r="B66" s="71">
        <v>911</v>
      </c>
      <c r="C66" s="65" t="s">
        <v>14</v>
      </c>
      <c r="D66" s="65" t="s">
        <v>26</v>
      </c>
      <c r="E66" s="65" t="s">
        <v>28</v>
      </c>
      <c r="F66" s="65"/>
      <c r="G66" s="65"/>
      <c r="H66" s="65"/>
      <c r="I66" s="5"/>
      <c r="J66" s="23">
        <f>J67</f>
        <v>571.89254000000005</v>
      </c>
      <c r="K66" s="23">
        <f t="shared" ref="J66:L68" si="22">K67</f>
        <v>545.70000000000005</v>
      </c>
      <c r="L66" s="23">
        <f t="shared" si="22"/>
        <v>553.4</v>
      </c>
    </row>
    <row r="67" spans="1:13" ht="144.75" customHeight="1" x14ac:dyDescent="0.25">
      <c r="A67" s="132" t="s">
        <v>202</v>
      </c>
      <c r="B67" s="71">
        <v>911</v>
      </c>
      <c r="C67" s="65" t="s">
        <v>14</v>
      </c>
      <c r="D67" s="65" t="s">
        <v>26</v>
      </c>
      <c r="E67" s="65" t="s">
        <v>28</v>
      </c>
      <c r="F67" s="65" t="s">
        <v>166</v>
      </c>
      <c r="G67" s="65" t="s">
        <v>13</v>
      </c>
      <c r="H67" s="233" t="s">
        <v>205</v>
      </c>
      <c r="I67" s="5"/>
      <c r="J67" s="23">
        <f t="shared" si="22"/>
        <v>571.89254000000005</v>
      </c>
      <c r="K67" s="23">
        <f t="shared" si="22"/>
        <v>545.70000000000005</v>
      </c>
      <c r="L67" s="23">
        <f t="shared" si="22"/>
        <v>553.4</v>
      </c>
    </row>
    <row r="68" spans="1:13" ht="18.75" customHeight="1" x14ac:dyDescent="0.25">
      <c r="A68" s="70" t="s">
        <v>92</v>
      </c>
      <c r="B68" s="71">
        <v>911</v>
      </c>
      <c r="C68" s="65" t="s">
        <v>14</v>
      </c>
      <c r="D68" s="65" t="s">
        <v>26</v>
      </c>
      <c r="E68" s="65" t="s">
        <v>28</v>
      </c>
      <c r="F68" s="65" t="s">
        <v>166</v>
      </c>
      <c r="G68" s="65" t="s">
        <v>13</v>
      </c>
      <c r="H68" s="233" t="s">
        <v>205</v>
      </c>
      <c r="I68" s="5" t="s">
        <v>94</v>
      </c>
      <c r="J68" s="23">
        <f t="shared" si="22"/>
        <v>571.89254000000005</v>
      </c>
      <c r="K68" s="23">
        <f t="shared" si="22"/>
        <v>545.70000000000005</v>
      </c>
      <c r="L68" s="23">
        <f t="shared" si="22"/>
        <v>553.4</v>
      </c>
    </row>
    <row r="69" spans="1:13" ht="33.75" customHeight="1" x14ac:dyDescent="0.25">
      <c r="A69" s="70" t="s">
        <v>93</v>
      </c>
      <c r="B69" s="71">
        <v>911</v>
      </c>
      <c r="C69" s="65" t="s">
        <v>14</v>
      </c>
      <c r="D69" s="65" t="s">
        <v>26</v>
      </c>
      <c r="E69" s="65" t="s">
        <v>28</v>
      </c>
      <c r="F69" s="65" t="s">
        <v>166</v>
      </c>
      <c r="G69" s="65" t="s">
        <v>13</v>
      </c>
      <c r="H69" s="233" t="s">
        <v>205</v>
      </c>
      <c r="I69" s="5" t="s">
        <v>95</v>
      </c>
      <c r="J69" s="175">
        <f>408.5+163.39254</f>
        <v>571.89254000000005</v>
      </c>
      <c r="K69" s="176">
        <v>545.70000000000005</v>
      </c>
      <c r="L69" s="177">
        <v>553.4</v>
      </c>
      <c r="M69" s="229" t="s">
        <v>237</v>
      </c>
    </row>
    <row r="70" spans="1:13" x14ac:dyDescent="0.25">
      <c r="A70" s="73" t="s">
        <v>17</v>
      </c>
      <c r="B70" s="71">
        <v>911</v>
      </c>
      <c r="C70" s="74" t="s">
        <v>16</v>
      </c>
      <c r="D70" s="74"/>
      <c r="E70" s="74"/>
      <c r="F70" s="74"/>
      <c r="G70" s="74"/>
      <c r="H70" s="24"/>
      <c r="I70" s="24"/>
      <c r="J70" s="77">
        <f>J77+J71</f>
        <v>80</v>
      </c>
      <c r="K70" s="77">
        <f t="shared" ref="K70:L70" si="23">K77+K71</f>
        <v>30</v>
      </c>
      <c r="L70" s="77">
        <f t="shared" si="23"/>
        <v>30</v>
      </c>
    </row>
    <row r="71" spans="1:13" x14ac:dyDescent="0.25">
      <c r="A71" s="73" t="s">
        <v>50</v>
      </c>
      <c r="B71" s="71">
        <v>911</v>
      </c>
      <c r="C71" s="74" t="s">
        <v>16</v>
      </c>
      <c r="D71" s="74" t="s">
        <v>24</v>
      </c>
      <c r="E71" s="74"/>
      <c r="F71" s="74"/>
      <c r="G71" s="74"/>
      <c r="H71" s="76"/>
      <c r="I71" s="76"/>
      <c r="J71" s="25">
        <f>J72</f>
        <v>50</v>
      </c>
      <c r="K71" s="25">
        <f t="shared" ref="K71:L75" si="24">K72</f>
        <v>0</v>
      </c>
      <c r="L71" s="25">
        <f t="shared" si="24"/>
        <v>0</v>
      </c>
    </row>
    <row r="72" spans="1:13" ht="47.25" x14ac:dyDescent="0.25">
      <c r="A72" s="111" t="s">
        <v>158</v>
      </c>
      <c r="B72" s="71">
        <v>911</v>
      </c>
      <c r="C72" s="5" t="s">
        <v>16</v>
      </c>
      <c r="D72" s="5" t="s">
        <v>24</v>
      </c>
      <c r="E72" s="5" t="s">
        <v>43</v>
      </c>
      <c r="F72" s="5"/>
      <c r="G72" s="5"/>
      <c r="H72" s="24"/>
      <c r="I72" s="24"/>
      <c r="J72" s="25">
        <f>J73</f>
        <v>50</v>
      </c>
      <c r="K72" s="25">
        <f t="shared" si="24"/>
        <v>0</v>
      </c>
      <c r="L72" s="25">
        <f t="shared" si="24"/>
        <v>0</v>
      </c>
    </row>
    <row r="73" spans="1:13" ht="47.25" x14ac:dyDescent="0.25">
      <c r="A73" s="112" t="s">
        <v>159</v>
      </c>
      <c r="B73" s="71">
        <v>911</v>
      </c>
      <c r="C73" s="5" t="s">
        <v>16</v>
      </c>
      <c r="D73" s="5" t="s">
        <v>24</v>
      </c>
      <c r="E73" s="5" t="s">
        <v>43</v>
      </c>
      <c r="F73" s="5" t="s">
        <v>20</v>
      </c>
      <c r="G73" s="5"/>
      <c r="H73" s="24"/>
      <c r="I73" s="24"/>
      <c r="J73" s="25">
        <f>J74</f>
        <v>50</v>
      </c>
      <c r="K73" s="25">
        <f t="shared" si="24"/>
        <v>0</v>
      </c>
      <c r="L73" s="25">
        <f t="shared" si="24"/>
        <v>0</v>
      </c>
    </row>
    <row r="74" spans="1:13" ht="47.25" x14ac:dyDescent="0.25">
      <c r="A74" s="105" t="s">
        <v>234</v>
      </c>
      <c r="B74" s="71">
        <v>911</v>
      </c>
      <c r="C74" s="5" t="s">
        <v>16</v>
      </c>
      <c r="D74" s="5" t="s">
        <v>24</v>
      </c>
      <c r="E74" s="5">
        <v>89</v>
      </c>
      <c r="F74" s="5">
        <v>1</v>
      </c>
      <c r="G74" s="5" t="s">
        <v>32</v>
      </c>
      <c r="H74" s="5" t="s">
        <v>235</v>
      </c>
      <c r="I74" s="64"/>
      <c r="J74" s="25">
        <f>J75</f>
        <v>50</v>
      </c>
      <c r="K74" s="25">
        <f t="shared" si="24"/>
        <v>0</v>
      </c>
      <c r="L74" s="25">
        <f t="shared" si="24"/>
        <v>0</v>
      </c>
    </row>
    <row r="75" spans="1:13" ht="31.5" x14ac:dyDescent="0.25">
      <c r="A75" s="70" t="s">
        <v>92</v>
      </c>
      <c r="B75" s="71">
        <v>911</v>
      </c>
      <c r="C75" s="5" t="s">
        <v>16</v>
      </c>
      <c r="D75" s="5" t="s">
        <v>24</v>
      </c>
      <c r="E75" s="5">
        <v>89</v>
      </c>
      <c r="F75" s="5">
        <v>1</v>
      </c>
      <c r="G75" s="5" t="s">
        <v>32</v>
      </c>
      <c r="H75" s="5" t="s">
        <v>235</v>
      </c>
      <c r="I75" s="64" t="s">
        <v>94</v>
      </c>
      <c r="J75" s="25">
        <f>J76</f>
        <v>50</v>
      </c>
      <c r="K75" s="25">
        <f t="shared" si="24"/>
        <v>0</v>
      </c>
      <c r="L75" s="25">
        <f t="shared" si="24"/>
        <v>0</v>
      </c>
    </row>
    <row r="76" spans="1:13" ht="31.5" x14ac:dyDescent="0.25">
      <c r="A76" s="70" t="s">
        <v>93</v>
      </c>
      <c r="B76" s="71">
        <v>911</v>
      </c>
      <c r="C76" s="5" t="s">
        <v>16</v>
      </c>
      <c r="D76" s="5" t="s">
        <v>24</v>
      </c>
      <c r="E76" s="5">
        <v>89</v>
      </c>
      <c r="F76" s="5">
        <v>1</v>
      </c>
      <c r="G76" s="5" t="s">
        <v>32</v>
      </c>
      <c r="H76" s="5" t="s">
        <v>235</v>
      </c>
      <c r="I76" s="64" t="s">
        <v>95</v>
      </c>
      <c r="J76" s="25">
        <v>50</v>
      </c>
      <c r="K76" s="25">
        <v>0</v>
      </c>
      <c r="L76" s="25">
        <v>0</v>
      </c>
    </row>
    <row r="77" spans="1:13" x14ac:dyDescent="0.25">
      <c r="A77" s="73" t="s">
        <v>51</v>
      </c>
      <c r="B77" s="71">
        <v>911</v>
      </c>
      <c r="C77" s="74" t="s">
        <v>16</v>
      </c>
      <c r="D77" s="74" t="s">
        <v>25</v>
      </c>
      <c r="E77" s="74"/>
      <c r="F77" s="74"/>
      <c r="G77" s="75"/>
      <c r="H77" s="76"/>
      <c r="I77" s="76"/>
      <c r="J77" s="77">
        <f>J78</f>
        <v>30</v>
      </c>
      <c r="K77" s="77">
        <f t="shared" ref="K77:L78" si="25">K78</f>
        <v>30</v>
      </c>
      <c r="L77" s="77">
        <f t="shared" si="25"/>
        <v>30</v>
      </c>
    </row>
    <row r="78" spans="1:13" ht="37.5" customHeight="1" x14ac:dyDescent="0.25">
      <c r="A78" s="105" t="s">
        <v>227</v>
      </c>
      <c r="B78" s="71">
        <v>911</v>
      </c>
      <c r="C78" s="5" t="s">
        <v>16</v>
      </c>
      <c r="D78" s="5" t="s">
        <v>25</v>
      </c>
      <c r="E78" s="5" t="s">
        <v>226</v>
      </c>
      <c r="F78" s="65" t="s">
        <v>166</v>
      </c>
      <c r="G78" s="65"/>
      <c r="H78" s="24"/>
      <c r="I78" s="24"/>
      <c r="J78" s="25">
        <f>J79</f>
        <v>30</v>
      </c>
      <c r="K78" s="25">
        <f t="shared" si="25"/>
        <v>30</v>
      </c>
      <c r="L78" s="25">
        <f t="shared" si="25"/>
        <v>30</v>
      </c>
    </row>
    <row r="79" spans="1:13" ht="31.5" x14ac:dyDescent="0.25">
      <c r="A79" s="105" t="s">
        <v>228</v>
      </c>
      <c r="B79" s="71">
        <v>911</v>
      </c>
      <c r="C79" s="5" t="s">
        <v>16</v>
      </c>
      <c r="D79" s="5" t="s">
        <v>25</v>
      </c>
      <c r="E79" s="5" t="s">
        <v>226</v>
      </c>
      <c r="F79" s="65" t="s">
        <v>166</v>
      </c>
      <c r="G79" s="65" t="s">
        <v>13</v>
      </c>
      <c r="H79" s="24"/>
      <c r="I79" s="24"/>
      <c r="J79" s="25">
        <f>J80+J84</f>
        <v>30</v>
      </c>
      <c r="K79" s="25">
        <f t="shared" ref="K79:L79" si="26">K80+K84</f>
        <v>30</v>
      </c>
      <c r="L79" s="25">
        <f t="shared" si="26"/>
        <v>30</v>
      </c>
    </row>
    <row r="80" spans="1:13" x14ac:dyDescent="0.25">
      <c r="A80" s="70" t="s">
        <v>52</v>
      </c>
      <c r="B80" s="71">
        <v>911</v>
      </c>
      <c r="C80" s="5" t="s">
        <v>16</v>
      </c>
      <c r="D80" s="5" t="s">
        <v>25</v>
      </c>
      <c r="E80" s="5" t="s">
        <v>226</v>
      </c>
      <c r="F80" s="65" t="s">
        <v>166</v>
      </c>
      <c r="G80" s="65" t="s">
        <v>13</v>
      </c>
      <c r="H80" s="72">
        <v>43010</v>
      </c>
      <c r="I80" s="24"/>
      <c r="J80" s="25">
        <f>J81</f>
        <v>10</v>
      </c>
      <c r="K80" s="25">
        <f t="shared" ref="K80:L80" si="27">K81</f>
        <v>10</v>
      </c>
      <c r="L80" s="25">
        <f t="shared" si="27"/>
        <v>10</v>
      </c>
    </row>
    <row r="81" spans="1:12" ht="17.25" customHeight="1" x14ac:dyDescent="0.25">
      <c r="A81" s="70" t="s">
        <v>92</v>
      </c>
      <c r="B81" s="71">
        <v>911</v>
      </c>
      <c r="C81" s="5" t="s">
        <v>16</v>
      </c>
      <c r="D81" s="5" t="s">
        <v>25</v>
      </c>
      <c r="E81" s="5" t="s">
        <v>226</v>
      </c>
      <c r="F81" s="65" t="s">
        <v>166</v>
      </c>
      <c r="G81" s="65" t="s">
        <v>13</v>
      </c>
      <c r="H81" s="72">
        <v>43010</v>
      </c>
      <c r="I81" s="72">
        <v>200</v>
      </c>
      <c r="J81" s="25">
        <f>J82</f>
        <v>10</v>
      </c>
      <c r="K81" s="25">
        <f>K82</f>
        <v>10</v>
      </c>
      <c r="L81" s="25">
        <f>L82</f>
        <v>10</v>
      </c>
    </row>
    <row r="82" spans="1:12" ht="31.5" x14ac:dyDescent="0.25">
      <c r="A82" s="70" t="s">
        <v>93</v>
      </c>
      <c r="B82" s="71">
        <v>911</v>
      </c>
      <c r="C82" s="5" t="s">
        <v>16</v>
      </c>
      <c r="D82" s="5" t="s">
        <v>25</v>
      </c>
      <c r="E82" s="5" t="s">
        <v>226</v>
      </c>
      <c r="F82" s="65" t="s">
        <v>166</v>
      </c>
      <c r="G82" s="65" t="s">
        <v>13</v>
      </c>
      <c r="H82" s="72">
        <v>43010</v>
      </c>
      <c r="I82" s="72">
        <v>240</v>
      </c>
      <c r="J82" s="25">
        <v>10</v>
      </c>
      <c r="K82" s="25">
        <v>10</v>
      </c>
      <c r="L82" s="25">
        <v>10</v>
      </c>
    </row>
    <row r="83" spans="1:12" ht="47.25" x14ac:dyDescent="0.25">
      <c r="A83" s="70" t="s">
        <v>229</v>
      </c>
      <c r="B83" s="71">
        <v>911</v>
      </c>
      <c r="C83" s="5" t="s">
        <v>16</v>
      </c>
      <c r="D83" s="5" t="s">
        <v>25</v>
      </c>
      <c r="E83" s="5" t="s">
        <v>226</v>
      </c>
      <c r="F83" s="65" t="s">
        <v>166</v>
      </c>
      <c r="G83" s="65" t="s">
        <v>25</v>
      </c>
      <c r="H83" s="72"/>
      <c r="I83" s="72"/>
      <c r="J83" s="25">
        <f>J84</f>
        <v>20</v>
      </c>
      <c r="K83" s="25">
        <f t="shared" ref="K83:L83" si="28">K84</f>
        <v>20</v>
      </c>
      <c r="L83" s="25">
        <f t="shared" si="28"/>
        <v>20</v>
      </c>
    </row>
    <row r="84" spans="1:12" ht="19.5" customHeight="1" x14ac:dyDescent="0.25">
      <c r="A84" s="70" t="s">
        <v>132</v>
      </c>
      <c r="B84" s="71">
        <v>911</v>
      </c>
      <c r="C84" s="5" t="s">
        <v>16</v>
      </c>
      <c r="D84" s="5" t="s">
        <v>25</v>
      </c>
      <c r="E84" s="5" t="s">
        <v>226</v>
      </c>
      <c r="F84" s="65" t="s">
        <v>166</v>
      </c>
      <c r="G84" s="65" t="s">
        <v>25</v>
      </c>
      <c r="H84" s="72">
        <v>43040</v>
      </c>
      <c r="I84" s="24"/>
      <c r="J84" s="25">
        <f>J85</f>
        <v>20</v>
      </c>
      <c r="K84" s="25">
        <f t="shared" ref="K84:L85" si="29">K85</f>
        <v>20</v>
      </c>
      <c r="L84" s="25">
        <f t="shared" si="29"/>
        <v>20</v>
      </c>
    </row>
    <row r="85" spans="1:12" ht="16.5" customHeight="1" x14ac:dyDescent="0.25">
      <c r="A85" s="70" t="s">
        <v>92</v>
      </c>
      <c r="B85" s="71">
        <v>911</v>
      </c>
      <c r="C85" s="5" t="s">
        <v>16</v>
      </c>
      <c r="D85" s="5" t="s">
        <v>25</v>
      </c>
      <c r="E85" s="5" t="s">
        <v>226</v>
      </c>
      <c r="F85" s="65" t="s">
        <v>166</v>
      </c>
      <c r="G85" s="65" t="s">
        <v>25</v>
      </c>
      <c r="H85" s="72">
        <v>43040</v>
      </c>
      <c r="I85" s="72">
        <v>200</v>
      </c>
      <c r="J85" s="25">
        <f>J86</f>
        <v>20</v>
      </c>
      <c r="K85" s="25">
        <f t="shared" si="29"/>
        <v>20</v>
      </c>
      <c r="L85" s="25">
        <f t="shared" si="29"/>
        <v>20</v>
      </c>
    </row>
    <row r="86" spans="1:12" ht="31.5" customHeight="1" x14ac:dyDescent="0.25">
      <c r="A86" s="70" t="s">
        <v>93</v>
      </c>
      <c r="B86" s="71">
        <v>911</v>
      </c>
      <c r="C86" s="5" t="s">
        <v>16</v>
      </c>
      <c r="D86" s="5" t="s">
        <v>25</v>
      </c>
      <c r="E86" s="5" t="s">
        <v>226</v>
      </c>
      <c r="F86" s="65" t="s">
        <v>166</v>
      </c>
      <c r="G86" s="65" t="s">
        <v>25</v>
      </c>
      <c r="H86" s="72">
        <v>43040</v>
      </c>
      <c r="I86" s="72">
        <v>240</v>
      </c>
      <c r="J86" s="25">
        <v>20</v>
      </c>
      <c r="K86" s="25">
        <v>20</v>
      </c>
      <c r="L86" s="25">
        <v>20</v>
      </c>
    </row>
    <row r="87" spans="1:12" x14ac:dyDescent="0.25">
      <c r="A87" s="73" t="s">
        <v>53</v>
      </c>
      <c r="B87" s="71">
        <v>911</v>
      </c>
      <c r="C87" s="74" t="s">
        <v>27</v>
      </c>
      <c r="D87" s="74"/>
      <c r="E87" s="79"/>
      <c r="F87" s="74"/>
      <c r="G87" s="74"/>
      <c r="H87" s="74"/>
      <c r="I87" s="80"/>
      <c r="J87" s="97">
        <f t="shared" ref="J87:L92" si="30">J88</f>
        <v>110.7</v>
      </c>
      <c r="K87" s="97">
        <f t="shared" si="30"/>
        <v>79.33</v>
      </c>
      <c r="L87" s="97">
        <f t="shared" si="30"/>
        <v>47.050000000000004</v>
      </c>
    </row>
    <row r="88" spans="1:12" x14ac:dyDescent="0.25">
      <c r="A88" s="81" t="s">
        <v>23</v>
      </c>
      <c r="B88" s="71">
        <v>911</v>
      </c>
      <c r="C88" s="74" t="s">
        <v>27</v>
      </c>
      <c r="D88" s="74" t="s">
        <v>13</v>
      </c>
      <c r="E88" s="80"/>
      <c r="F88" s="74"/>
      <c r="G88" s="74"/>
      <c r="H88" s="74"/>
      <c r="I88" s="80"/>
      <c r="J88" s="97">
        <f t="shared" si="30"/>
        <v>110.7</v>
      </c>
      <c r="K88" s="97">
        <f t="shared" si="30"/>
        <v>79.33</v>
      </c>
      <c r="L88" s="97">
        <f t="shared" si="30"/>
        <v>47.050000000000004</v>
      </c>
    </row>
    <row r="89" spans="1:12" ht="36.75" customHeight="1" x14ac:dyDescent="0.25">
      <c r="A89" s="111" t="s">
        <v>158</v>
      </c>
      <c r="B89" s="71">
        <v>911</v>
      </c>
      <c r="C89" s="5" t="s">
        <v>27</v>
      </c>
      <c r="D89" s="5" t="s">
        <v>13</v>
      </c>
      <c r="E89" s="5">
        <v>89</v>
      </c>
      <c r="F89" s="5"/>
      <c r="G89" s="5"/>
      <c r="H89" s="5"/>
      <c r="I89" s="64"/>
      <c r="J89" s="98">
        <f t="shared" si="30"/>
        <v>110.7</v>
      </c>
      <c r="K89" s="98">
        <f t="shared" si="30"/>
        <v>79.33</v>
      </c>
      <c r="L89" s="98">
        <f t="shared" si="30"/>
        <v>47.050000000000004</v>
      </c>
    </row>
    <row r="90" spans="1:12" ht="47.25" x14ac:dyDescent="0.25">
      <c r="A90" s="112" t="s">
        <v>159</v>
      </c>
      <c r="B90" s="71">
        <v>911</v>
      </c>
      <c r="C90" s="5" t="s">
        <v>27</v>
      </c>
      <c r="D90" s="5" t="s">
        <v>13</v>
      </c>
      <c r="E90" s="5">
        <v>89</v>
      </c>
      <c r="F90" s="5">
        <v>1</v>
      </c>
      <c r="G90" s="5"/>
      <c r="H90" s="5"/>
      <c r="I90" s="64"/>
      <c r="J90" s="98">
        <f t="shared" si="30"/>
        <v>110.7</v>
      </c>
      <c r="K90" s="98">
        <f t="shared" si="30"/>
        <v>79.33</v>
      </c>
      <c r="L90" s="98">
        <f t="shared" si="30"/>
        <v>47.050000000000004</v>
      </c>
    </row>
    <row r="91" spans="1:12" x14ac:dyDescent="0.25">
      <c r="A91" s="78" t="s">
        <v>87</v>
      </c>
      <c r="B91" s="71">
        <v>911</v>
      </c>
      <c r="C91" s="82" t="s">
        <v>27</v>
      </c>
      <c r="D91" s="82" t="s">
        <v>13</v>
      </c>
      <c r="E91" s="83">
        <v>89</v>
      </c>
      <c r="F91" s="65">
        <v>1</v>
      </c>
      <c r="G91" s="65" t="s">
        <v>32</v>
      </c>
      <c r="H91" s="65" t="s">
        <v>55</v>
      </c>
      <c r="I91" s="83"/>
      <c r="J91" s="98">
        <f t="shared" si="30"/>
        <v>110.7</v>
      </c>
      <c r="K91" s="98">
        <f t="shared" si="30"/>
        <v>79.33</v>
      </c>
      <c r="L91" s="98">
        <f t="shared" si="30"/>
        <v>47.050000000000004</v>
      </c>
    </row>
    <row r="92" spans="1:12" x14ac:dyDescent="0.25">
      <c r="A92" s="78" t="s">
        <v>88</v>
      </c>
      <c r="B92" s="71">
        <v>911</v>
      </c>
      <c r="C92" s="82" t="s">
        <v>27</v>
      </c>
      <c r="D92" s="82" t="s">
        <v>13</v>
      </c>
      <c r="E92" s="83">
        <v>89</v>
      </c>
      <c r="F92" s="65">
        <v>1</v>
      </c>
      <c r="G92" s="65" t="s">
        <v>32</v>
      </c>
      <c r="H92" s="65" t="s">
        <v>55</v>
      </c>
      <c r="I92" s="83" t="s">
        <v>90</v>
      </c>
      <c r="J92" s="98">
        <f t="shared" si="30"/>
        <v>110.7</v>
      </c>
      <c r="K92" s="98">
        <f t="shared" si="30"/>
        <v>79.33</v>
      </c>
      <c r="L92" s="98">
        <f t="shared" si="30"/>
        <v>47.050000000000004</v>
      </c>
    </row>
    <row r="93" spans="1:12" x14ac:dyDescent="0.25">
      <c r="A93" s="78" t="s">
        <v>89</v>
      </c>
      <c r="B93" s="71">
        <v>911</v>
      </c>
      <c r="C93" s="82" t="s">
        <v>27</v>
      </c>
      <c r="D93" s="82" t="s">
        <v>13</v>
      </c>
      <c r="E93" s="83">
        <v>89</v>
      </c>
      <c r="F93" s="65">
        <v>1</v>
      </c>
      <c r="G93" s="65" t="s">
        <v>32</v>
      </c>
      <c r="H93" s="65" t="s">
        <v>55</v>
      </c>
      <c r="I93" s="83" t="s">
        <v>91</v>
      </c>
      <c r="J93" s="98">
        <v>110.7</v>
      </c>
      <c r="K93" s="98">
        <f>110.7-K101</f>
        <v>79.33</v>
      </c>
      <c r="L93" s="98">
        <f>110.7-L101</f>
        <v>47.050000000000004</v>
      </c>
    </row>
    <row r="94" spans="1:12" x14ac:dyDescent="0.25">
      <c r="A94" s="84" t="s">
        <v>15</v>
      </c>
      <c r="B94" s="71">
        <v>911</v>
      </c>
      <c r="C94" s="85" t="s">
        <v>28</v>
      </c>
      <c r="D94" s="85"/>
      <c r="E94" s="86"/>
      <c r="F94" s="87"/>
      <c r="G94" s="87"/>
      <c r="H94" s="87"/>
      <c r="I94" s="86"/>
      <c r="J94" s="97">
        <f t="shared" ref="J94:L99" si="31">J95</f>
        <v>1.5</v>
      </c>
      <c r="K94" s="97">
        <f t="shared" si="31"/>
        <v>1.5</v>
      </c>
      <c r="L94" s="97">
        <f t="shared" si="31"/>
        <v>1.5</v>
      </c>
    </row>
    <row r="95" spans="1:12" x14ac:dyDescent="0.25">
      <c r="A95" s="84" t="s">
        <v>56</v>
      </c>
      <c r="B95" s="71">
        <v>911</v>
      </c>
      <c r="C95" s="87">
        <v>13</v>
      </c>
      <c r="D95" s="87" t="s">
        <v>13</v>
      </c>
      <c r="E95" s="88"/>
      <c r="F95" s="87"/>
      <c r="G95" s="87"/>
      <c r="H95" s="87"/>
      <c r="I95" s="86"/>
      <c r="J95" s="97">
        <f t="shared" si="31"/>
        <v>1.5</v>
      </c>
      <c r="K95" s="97">
        <f t="shared" si="31"/>
        <v>1.5</v>
      </c>
      <c r="L95" s="97">
        <f t="shared" si="31"/>
        <v>1.5</v>
      </c>
    </row>
    <row r="96" spans="1:12" ht="34.5" customHeight="1" x14ac:dyDescent="0.25">
      <c r="A96" s="111" t="s">
        <v>158</v>
      </c>
      <c r="B96" s="71">
        <v>911</v>
      </c>
      <c r="C96" s="65" t="s">
        <v>28</v>
      </c>
      <c r="D96" s="65" t="s">
        <v>13</v>
      </c>
      <c r="E96" s="5">
        <v>89</v>
      </c>
      <c r="F96" s="5"/>
      <c r="G96" s="65"/>
      <c r="H96" s="65"/>
      <c r="I96" s="83"/>
      <c r="J96" s="98">
        <f t="shared" si="31"/>
        <v>1.5</v>
      </c>
      <c r="K96" s="98">
        <f t="shared" si="31"/>
        <v>1.5</v>
      </c>
      <c r="L96" s="98">
        <f t="shared" si="31"/>
        <v>1.5</v>
      </c>
    </row>
    <row r="97" spans="1:12" ht="47.25" x14ac:dyDescent="0.25">
      <c r="A97" s="112" t="s">
        <v>159</v>
      </c>
      <c r="B97" s="71">
        <v>911</v>
      </c>
      <c r="C97" s="65" t="s">
        <v>28</v>
      </c>
      <c r="D97" s="65" t="s">
        <v>13</v>
      </c>
      <c r="E97" s="5">
        <v>89</v>
      </c>
      <c r="F97" s="5">
        <v>1</v>
      </c>
      <c r="G97" s="65"/>
      <c r="H97" s="65"/>
      <c r="I97" s="83"/>
      <c r="J97" s="98">
        <f t="shared" si="31"/>
        <v>1.5</v>
      </c>
      <c r="K97" s="98">
        <f t="shared" si="31"/>
        <v>1.5</v>
      </c>
      <c r="L97" s="98">
        <f t="shared" si="31"/>
        <v>1.5</v>
      </c>
    </row>
    <row r="98" spans="1:12" x14ac:dyDescent="0.25">
      <c r="A98" s="70" t="s">
        <v>57</v>
      </c>
      <c r="B98" s="71">
        <v>911</v>
      </c>
      <c r="C98" s="65">
        <v>13</v>
      </c>
      <c r="D98" s="65" t="s">
        <v>13</v>
      </c>
      <c r="E98" s="89">
        <v>89</v>
      </c>
      <c r="F98" s="65">
        <v>1</v>
      </c>
      <c r="G98" s="65" t="s">
        <v>32</v>
      </c>
      <c r="H98" s="65">
        <v>41240</v>
      </c>
      <c r="I98" s="83"/>
      <c r="J98" s="100">
        <f t="shared" si="31"/>
        <v>1.5</v>
      </c>
      <c r="K98" s="100">
        <f t="shared" si="31"/>
        <v>1.5</v>
      </c>
      <c r="L98" s="100">
        <f t="shared" si="31"/>
        <v>1.5</v>
      </c>
    </row>
    <row r="99" spans="1:12" x14ac:dyDescent="0.25">
      <c r="A99" s="70" t="s">
        <v>85</v>
      </c>
      <c r="B99" s="71">
        <v>911</v>
      </c>
      <c r="C99" s="65">
        <v>13</v>
      </c>
      <c r="D99" s="65" t="s">
        <v>13</v>
      </c>
      <c r="E99" s="89">
        <v>89</v>
      </c>
      <c r="F99" s="65">
        <v>1</v>
      </c>
      <c r="G99" s="65" t="s">
        <v>32</v>
      </c>
      <c r="H99" s="65" t="s">
        <v>62</v>
      </c>
      <c r="I99" s="83" t="s">
        <v>86</v>
      </c>
      <c r="J99" s="100">
        <f t="shared" si="31"/>
        <v>1.5</v>
      </c>
      <c r="K99" s="100">
        <f t="shared" si="31"/>
        <v>1.5</v>
      </c>
      <c r="L99" s="100">
        <f t="shared" si="31"/>
        <v>1.5</v>
      </c>
    </row>
    <row r="100" spans="1:12" x14ac:dyDescent="0.25">
      <c r="A100" s="69" t="s">
        <v>58</v>
      </c>
      <c r="B100" s="71">
        <v>911</v>
      </c>
      <c r="C100" s="65">
        <v>13</v>
      </c>
      <c r="D100" s="65" t="s">
        <v>13</v>
      </c>
      <c r="E100" s="89">
        <v>89</v>
      </c>
      <c r="F100" s="65">
        <v>1</v>
      </c>
      <c r="G100" s="65" t="s">
        <v>32</v>
      </c>
      <c r="H100" s="65">
        <v>41240</v>
      </c>
      <c r="I100" s="83">
        <v>730</v>
      </c>
      <c r="J100" s="100">
        <v>1.5</v>
      </c>
      <c r="K100" s="100">
        <v>1.5</v>
      </c>
      <c r="L100" s="100">
        <v>1.5</v>
      </c>
    </row>
    <row r="101" spans="1:12" x14ac:dyDescent="0.25">
      <c r="A101" s="69" t="s">
        <v>192</v>
      </c>
      <c r="B101" s="71">
        <v>911</v>
      </c>
      <c r="C101" s="65" t="s">
        <v>161</v>
      </c>
      <c r="D101" s="65"/>
      <c r="E101" s="89"/>
      <c r="F101" s="65"/>
      <c r="G101" s="65"/>
      <c r="H101" s="65"/>
      <c r="I101" s="83"/>
      <c r="J101" s="100"/>
      <c r="K101" s="100">
        <f t="shared" ref="K101:L106" si="32">K102</f>
        <v>31.37</v>
      </c>
      <c r="L101" s="100">
        <f t="shared" si="32"/>
        <v>63.65</v>
      </c>
    </row>
    <row r="102" spans="1:12" x14ac:dyDescent="0.25">
      <c r="A102" s="69" t="s">
        <v>192</v>
      </c>
      <c r="B102" s="71">
        <v>911</v>
      </c>
      <c r="C102" s="65" t="s">
        <v>161</v>
      </c>
      <c r="D102" s="65">
        <v>99</v>
      </c>
      <c r="E102" s="89"/>
      <c r="F102" s="65"/>
      <c r="G102" s="65"/>
      <c r="H102" s="65"/>
      <c r="I102" s="83"/>
      <c r="J102" s="100"/>
      <c r="K102" s="100">
        <f t="shared" si="32"/>
        <v>31.37</v>
      </c>
      <c r="L102" s="100">
        <f t="shared" si="32"/>
        <v>63.65</v>
      </c>
    </row>
    <row r="103" spans="1:12" ht="35.25" customHeight="1" x14ac:dyDescent="0.25">
      <c r="A103" s="78" t="s">
        <v>158</v>
      </c>
      <c r="B103" s="71">
        <v>911</v>
      </c>
      <c r="C103" s="65" t="s">
        <v>161</v>
      </c>
      <c r="D103" s="65">
        <v>99</v>
      </c>
      <c r="E103" s="65" t="s">
        <v>43</v>
      </c>
      <c r="F103" s="65" t="s">
        <v>166</v>
      </c>
      <c r="G103" s="65"/>
      <c r="H103" s="65"/>
      <c r="I103" s="83"/>
      <c r="J103" s="100"/>
      <c r="K103" s="100">
        <f t="shared" si="32"/>
        <v>31.37</v>
      </c>
      <c r="L103" s="100">
        <f t="shared" si="32"/>
        <v>63.65</v>
      </c>
    </row>
    <row r="104" spans="1:12" ht="47.25" x14ac:dyDescent="0.25">
      <c r="A104" s="78" t="s">
        <v>159</v>
      </c>
      <c r="B104" s="71">
        <v>911</v>
      </c>
      <c r="C104" s="65" t="s">
        <v>161</v>
      </c>
      <c r="D104" s="65">
        <v>99</v>
      </c>
      <c r="E104" s="65" t="s">
        <v>43</v>
      </c>
      <c r="F104" s="65" t="s">
        <v>20</v>
      </c>
      <c r="G104" s="65"/>
      <c r="H104" s="65"/>
      <c r="I104" s="83"/>
      <c r="J104" s="100"/>
      <c r="K104" s="100">
        <f t="shared" si="32"/>
        <v>31.37</v>
      </c>
      <c r="L104" s="100">
        <f t="shared" si="32"/>
        <v>63.65</v>
      </c>
    </row>
    <row r="105" spans="1:12" x14ac:dyDescent="0.25">
      <c r="A105" s="69" t="s">
        <v>192</v>
      </c>
      <c r="B105" s="71">
        <v>911</v>
      </c>
      <c r="C105" s="65" t="s">
        <v>161</v>
      </c>
      <c r="D105" s="65">
        <v>99</v>
      </c>
      <c r="E105" s="65" t="s">
        <v>43</v>
      </c>
      <c r="F105" s="65" t="s">
        <v>20</v>
      </c>
      <c r="G105" s="65" t="s">
        <v>32</v>
      </c>
      <c r="H105" s="65" t="s">
        <v>162</v>
      </c>
      <c r="I105" s="65"/>
      <c r="J105" s="100"/>
      <c r="K105" s="100">
        <f t="shared" si="32"/>
        <v>31.37</v>
      </c>
      <c r="L105" s="100">
        <f t="shared" si="32"/>
        <v>63.65</v>
      </c>
    </row>
    <row r="106" spans="1:12" x14ac:dyDescent="0.25">
      <c r="A106" s="69" t="s">
        <v>100</v>
      </c>
      <c r="B106" s="71">
        <v>911</v>
      </c>
      <c r="C106" s="65" t="s">
        <v>161</v>
      </c>
      <c r="D106" s="65">
        <v>99</v>
      </c>
      <c r="E106" s="65" t="s">
        <v>43</v>
      </c>
      <c r="F106" s="65" t="s">
        <v>20</v>
      </c>
      <c r="G106" s="65" t="s">
        <v>32</v>
      </c>
      <c r="H106" s="65" t="s">
        <v>162</v>
      </c>
      <c r="I106" s="65" t="s">
        <v>101</v>
      </c>
      <c r="J106" s="100"/>
      <c r="K106" s="100">
        <f t="shared" si="32"/>
        <v>31.37</v>
      </c>
      <c r="L106" s="100">
        <f t="shared" si="32"/>
        <v>63.65</v>
      </c>
    </row>
    <row r="107" spans="1:12" x14ac:dyDescent="0.25">
      <c r="A107" s="69" t="s">
        <v>42</v>
      </c>
      <c r="B107" s="71">
        <v>911</v>
      </c>
      <c r="C107" s="65" t="s">
        <v>161</v>
      </c>
      <c r="D107" s="65" t="s">
        <v>161</v>
      </c>
      <c r="E107" s="65" t="s">
        <v>43</v>
      </c>
      <c r="F107" s="65" t="s">
        <v>20</v>
      </c>
      <c r="G107" s="65" t="s">
        <v>32</v>
      </c>
      <c r="H107" s="65" t="s">
        <v>162</v>
      </c>
      <c r="I107" s="65" t="s">
        <v>44</v>
      </c>
      <c r="J107" s="117"/>
      <c r="K107" s="117">
        <v>31.37</v>
      </c>
      <c r="L107" s="117">
        <v>63.65</v>
      </c>
    </row>
  </sheetData>
  <autoFilter ref="A6:L107"/>
  <mergeCells count="9">
    <mergeCell ref="J1:L1"/>
    <mergeCell ref="E4:H5"/>
    <mergeCell ref="A2:L2"/>
    <mergeCell ref="J4:L4"/>
    <mergeCell ref="A4:A5"/>
    <mergeCell ref="B4:B5"/>
    <mergeCell ref="C4:C5"/>
    <mergeCell ref="D4:D5"/>
    <mergeCell ref="I4:I5"/>
  </mergeCells>
  <phoneticPr fontId="6" type="noConversion"/>
  <conditionalFormatting sqref="G38">
    <cfRule type="expression" dxfId="111" priority="93" stopIfTrue="1">
      <formula>$C38=""</formula>
    </cfRule>
    <cfRule type="expression" dxfId="110" priority="94" stopIfTrue="1">
      <formula>$D38&lt;&gt;""</formula>
    </cfRule>
  </conditionalFormatting>
  <conditionalFormatting sqref="A38">
    <cfRule type="expression" dxfId="109" priority="90" stopIfTrue="1">
      <formula>$F38=""</formula>
    </cfRule>
    <cfRule type="expression" dxfId="108" priority="91" stopIfTrue="1">
      <formula>#REF!&lt;&gt;""</formula>
    </cfRule>
    <cfRule type="expression" dxfId="107" priority="92" stopIfTrue="1">
      <formula>AND($G38="",$F38&lt;&gt;"")</formula>
    </cfRule>
  </conditionalFormatting>
  <conditionalFormatting sqref="F38">
    <cfRule type="expression" dxfId="106" priority="88" stopIfTrue="1">
      <formula>$C38=""</formula>
    </cfRule>
    <cfRule type="expression" dxfId="105" priority="89" stopIfTrue="1">
      <formula>$D38&lt;&gt;""</formula>
    </cfRule>
  </conditionalFormatting>
  <conditionalFormatting sqref="F77:F78">
    <cfRule type="expression" dxfId="104" priority="75" stopIfTrue="1">
      <formula>$C77=""</formula>
    </cfRule>
    <cfRule type="expression" dxfId="103" priority="76" stopIfTrue="1">
      <formula>$D77&lt;&gt;""</formula>
    </cfRule>
  </conditionalFormatting>
  <conditionalFormatting sqref="G77:G79">
    <cfRule type="expression" dxfId="102" priority="73" stopIfTrue="1">
      <formula>$C77=""</formula>
    </cfRule>
    <cfRule type="expression" dxfId="101" priority="74" stopIfTrue="1">
      <formula>$D77&lt;&gt;""</formula>
    </cfRule>
  </conditionalFormatting>
  <conditionalFormatting sqref="A80 A84">
    <cfRule type="expression" dxfId="100" priority="70" stopIfTrue="1">
      <formula>$F80=""</formula>
    </cfRule>
    <cfRule type="expression" dxfId="99" priority="72" stopIfTrue="1">
      <formula>AND($G80="",$F80&lt;&gt;"")</formula>
    </cfRule>
  </conditionalFormatting>
  <conditionalFormatting sqref="A84">
    <cfRule type="expression" dxfId="98" priority="54" stopIfTrue="1">
      <formula>$F84=""</formula>
    </cfRule>
    <cfRule type="expression" dxfId="97" priority="56" stopIfTrue="1">
      <formula>AND($G84="",$F84&lt;&gt;"")</formula>
    </cfRule>
  </conditionalFormatting>
  <conditionalFormatting sqref="F77:F78">
    <cfRule type="expression" dxfId="96" priority="52" stopIfTrue="1">
      <formula>$C77=""</formula>
    </cfRule>
    <cfRule type="expression" dxfId="95" priority="53" stopIfTrue="1">
      <formula>$D77&lt;&gt;""</formula>
    </cfRule>
  </conditionalFormatting>
  <conditionalFormatting sqref="G77:G79">
    <cfRule type="expression" dxfId="94" priority="50" stopIfTrue="1">
      <formula>$C77=""</formula>
    </cfRule>
    <cfRule type="expression" dxfId="93" priority="51" stopIfTrue="1">
      <formula>$D77&lt;&gt;""</formula>
    </cfRule>
  </conditionalFormatting>
  <conditionalFormatting sqref="A38">
    <cfRule type="expression" dxfId="92" priority="47" stopIfTrue="1">
      <formula>$F38=""</formula>
    </cfRule>
    <cfRule type="expression" dxfId="91" priority="48" stopIfTrue="1">
      <formula>#REF!&lt;&gt;""</formula>
    </cfRule>
    <cfRule type="expression" dxfId="90" priority="49" stopIfTrue="1">
      <formula>AND($G38="",$F38&lt;&gt;"")</formula>
    </cfRule>
  </conditionalFormatting>
  <conditionalFormatting sqref="G38">
    <cfRule type="expression" dxfId="89" priority="45" stopIfTrue="1">
      <formula>$C38=""</formula>
    </cfRule>
    <cfRule type="expression" dxfId="88" priority="46" stopIfTrue="1">
      <formula>$D38&lt;&gt;""</formula>
    </cfRule>
  </conditionalFormatting>
  <conditionalFormatting sqref="F38">
    <cfRule type="expression" dxfId="87" priority="43" stopIfTrue="1">
      <formula>$C38=""</formula>
    </cfRule>
    <cfRule type="expression" dxfId="86" priority="44" stopIfTrue="1">
      <formula>$D38&lt;&gt;""</formula>
    </cfRule>
  </conditionalFormatting>
  <conditionalFormatting sqref="A35">
    <cfRule type="expression" dxfId="85" priority="19" stopIfTrue="1">
      <formula>$F35=""</formula>
    </cfRule>
    <cfRule type="expression" dxfId="84" priority="20" stopIfTrue="1">
      <formula>#REF!&lt;&gt;""</formula>
    </cfRule>
    <cfRule type="expression" dxfId="83" priority="21" stopIfTrue="1">
      <formula>AND($G35="",$F35&lt;&gt;"")</formula>
    </cfRule>
  </conditionalFormatting>
  <conditionalFormatting sqref="A44">
    <cfRule type="expression" dxfId="82" priority="16" stopIfTrue="1">
      <formula>$F44=""</formula>
    </cfRule>
    <cfRule type="expression" dxfId="81" priority="17" stopIfTrue="1">
      <formula>$H44&lt;&gt;""</formula>
    </cfRule>
    <cfRule type="expression" dxfId="80" priority="18" stopIfTrue="1">
      <formula>AND($G44="",$F44&lt;&gt;"")</formula>
    </cfRule>
  </conditionalFormatting>
  <conditionalFormatting sqref="C44">
    <cfRule type="expression" dxfId="79" priority="13" stopIfTrue="1">
      <formula>$F44=""</formula>
    </cfRule>
    <cfRule type="expression" dxfId="78" priority="14" stopIfTrue="1">
      <formula>#REF!&lt;&gt;""</formula>
    </cfRule>
    <cfRule type="expression" dxfId="77" priority="15" stopIfTrue="1">
      <formula>AND($G44="",$F44&lt;&gt;"")</formula>
    </cfRule>
  </conditionalFormatting>
  <conditionalFormatting sqref="F78 G78:G79">
    <cfRule type="expression" dxfId="76" priority="11" stopIfTrue="1">
      <formula>$C78=""</formula>
    </cfRule>
    <cfRule type="expression" dxfId="75" priority="12" stopIfTrue="1">
      <formula>$D78&lt;&gt;""</formula>
    </cfRule>
  </conditionalFormatting>
  <conditionalFormatting sqref="A80 A84">
    <cfRule type="expression" dxfId="74" priority="9" stopIfTrue="1">
      <formula>$F80=""</formula>
    </cfRule>
    <cfRule type="expression" dxfId="73" priority="10" stopIfTrue="1">
      <formula>AND($G80="",$F80&lt;&gt;"")</formula>
    </cfRule>
  </conditionalFormatting>
  <conditionalFormatting sqref="A84">
    <cfRule type="expression" dxfId="72" priority="7" stopIfTrue="1">
      <formula>$F84=""</formula>
    </cfRule>
    <cfRule type="expression" dxfId="71" priority="8" stopIfTrue="1">
      <formula>AND($G84="",$F84&lt;&gt;"")</formula>
    </cfRule>
  </conditionalFormatting>
  <conditionalFormatting sqref="A80">
    <cfRule type="expression" dxfId="70" priority="5" stopIfTrue="1">
      <formula>$F80=""</formula>
    </cfRule>
    <cfRule type="expression" dxfId="69" priority="6" stopIfTrue="1">
      <formula>AND($G80="",$F80&lt;&gt;"")</formula>
    </cfRule>
  </conditionalFormatting>
  <conditionalFormatting sqref="A84">
    <cfRule type="expression" dxfId="68" priority="3" stopIfTrue="1">
      <formula>$F84=""</formula>
    </cfRule>
    <cfRule type="expression" dxfId="67" priority="4" stopIfTrue="1">
      <formula>AND($G84="",$F84&lt;&gt;"")</formula>
    </cfRule>
  </conditionalFormatting>
  <conditionalFormatting sqref="A84">
    <cfRule type="expression" dxfId="66" priority="1" stopIfTrue="1">
      <formula>$F84=""</formula>
    </cfRule>
    <cfRule type="expression" dxfId="65" priority="2" stopIfTrue="1">
      <formula>AND($G84="",$F84&lt;&gt;"")</formula>
    </cfRule>
  </conditionalFormatting>
  <pageMargins left="0.78740157480314965" right="0.78740157480314965" top="0.51181102362204722" bottom="0.39370078740157483" header="0.51181102362204722" footer="0.51181102362204722"/>
  <pageSetup paperSize="9" scale="43" firstPageNumber="0" orientation="portrait" horizontalDpi="300" verticalDpi="3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5" stopIfTrue="1" id="{30FC685B-AB8A-45B6-9B61-F294FB9198A3}">
            <xm:f>'\Решения сессии\Глушково\[Приложение для сельских поселений - добавка СЭП.xls]Лист1'!#REF!&lt;&gt;""</xm:f>
            <x14:dxf>
              <font>
                <b val="0"/>
                <i/>
                <condense val="0"/>
                <extend val="0"/>
              </font>
            </x14:dxf>
          </x14:cfRule>
          <xm:sqref>A80 A84</xm:sqref>
        </x14:conditionalFormatting>
        <x14:conditionalFormatting xmlns:xm="http://schemas.microsoft.com/office/excel/2006/main">
          <x14:cfRule type="expression" priority="37" stopIfTrue="1" id="{14DF0874-CBA1-4D17-954B-838B14FC9EBE}">
            <xm:f>'\Решения сессии\Глушково\[Приложение для сельских поселений - добавка СЭП.xls]Лист1'!#REF!&lt;&gt;""</xm:f>
            <x14:dxf>
              <font>
                <b val="0"/>
                <i/>
                <condense val="0"/>
                <extend val="0"/>
              </font>
            </x14:dxf>
          </x14:cfRule>
          <xm:sqref>A84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L110"/>
  <sheetViews>
    <sheetView view="pageBreakPreview" zoomScaleNormal="75" zoomScaleSheetLayoutView="100" workbookViewId="0">
      <selection activeCell="I73" sqref="I73:K73"/>
    </sheetView>
  </sheetViews>
  <sheetFormatPr defaultColWidth="8.5703125" defaultRowHeight="15.75" x14ac:dyDescent="0.2"/>
  <cols>
    <col min="1" max="1" width="73.5703125" style="13" customWidth="1"/>
    <col min="2" max="2" width="6.7109375" style="1" customWidth="1"/>
    <col min="3" max="3" width="6.28515625" style="1" customWidth="1"/>
    <col min="4" max="4" width="6.5703125" style="1" customWidth="1"/>
    <col min="5" max="5" width="5.140625" style="1" customWidth="1"/>
    <col min="6" max="6" width="6" style="1" customWidth="1"/>
    <col min="7" max="7" width="10" style="1" customWidth="1"/>
    <col min="8" max="8" width="6" style="1" customWidth="1"/>
    <col min="9" max="9" width="16.28515625" style="1" customWidth="1"/>
    <col min="10" max="10" width="12" style="11" customWidth="1"/>
    <col min="11" max="11" width="13.5703125" style="11" customWidth="1"/>
    <col min="12" max="12" width="61.85546875" style="14" customWidth="1"/>
    <col min="13" max="13" width="11" style="11" customWidth="1"/>
    <col min="14" max="16384" width="8.5703125" style="11"/>
  </cols>
  <sheetData>
    <row r="1" spans="1:12" ht="129" customHeight="1" x14ac:dyDescent="0.25">
      <c r="A1" s="138"/>
      <c r="B1" s="142"/>
      <c r="C1" s="142"/>
      <c r="D1" s="142"/>
      <c r="E1" s="142"/>
      <c r="F1" s="142"/>
      <c r="G1" s="142"/>
      <c r="H1" s="142"/>
      <c r="I1" s="262" t="s">
        <v>212</v>
      </c>
      <c r="J1" s="262"/>
      <c r="K1" s="262"/>
    </row>
    <row r="2" spans="1:12" ht="89.25" customHeight="1" x14ac:dyDescent="0.2">
      <c r="A2" s="271" t="s">
        <v>213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</row>
    <row r="3" spans="1:12" ht="18" customHeight="1" x14ac:dyDescent="0.2">
      <c r="A3" s="185"/>
      <c r="B3" s="185"/>
      <c r="C3" s="185"/>
      <c r="D3" s="185"/>
      <c r="E3" s="185"/>
      <c r="F3" s="185"/>
      <c r="G3" s="185"/>
      <c r="H3" s="185"/>
      <c r="I3" s="185"/>
      <c r="J3" s="185"/>
      <c r="K3" s="186" t="s">
        <v>176</v>
      </c>
    </row>
    <row r="4" spans="1:12" ht="21" customHeight="1" x14ac:dyDescent="0.2">
      <c r="A4" s="270" t="s">
        <v>9</v>
      </c>
      <c r="B4" s="270" t="s">
        <v>10</v>
      </c>
      <c r="C4" s="270" t="s">
        <v>171</v>
      </c>
      <c r="D4" s="270" t="s">
        <v>172</v>
      </c>
      <c r="E4" s="270"/>
      <c r="F4" s="270"/>
      <c r="G4" s="270"/>
      <c r="H4" s="270" t="s">
        <v>173</v>
      </c>
      <c r="I4" s="270" t="s">
        <v>59</v>
      </c>
      <c r="J4" s="270"/>
      <c r="K4" s="270"/>
    </row>
    <row r="5" spans="1:12" ht="20.25" customHeight="1" x14ac:dyDescent="0.2">
      <c r="A5" s="270" t="s">
        <v>174</v>
      </c>
      <c r="B5" s="270" t="s">
        <v>174</v>
      </c>
      <c r="C5" s="270" t="s">
        <v>174</v>
      </c>
      <c r="D5" s="270" t="s">
        <v>174</v>
      </c>
      <c r="E5" s="270"/>
      <c r="F5" s="270"/>
      <c r="G5" s="270"/>
      <c r="H5" s="270" t="s">
        <v>174</v>
      </c>
      <c r="I5" s="235" t="s">
        <v>201</v>
      </c>
      <c r="J5" s="235" t="s">
        <v>203</v>
      </c>
      <c r="K5" s="235" t="s">
        <v>209</v>
      </c>
    </row>
    <row r="6" spans="1:12" ht="14.25" customHeight="1" x14ac:dyDescent="0.2">
      <c r="A6" s="91">
        <v>1</v>
      </c>
      <c r="B6" s="91">
        <v>2</v>
      </c>
      <c r="C6" s="91">
        <v>3</v>
      </c>
      <c r="D6" s="91">
        <v>4</v>
      </c>
      <c r="E6" s="91">
        <v>5</v>
      </c>
      <c r="F6" s="91">
        <v>6</v>
      </c>
      <c r="G6" s="91">
        <v>7</v>
      </c>
      <c r="H6" s="91">
        <v>8</v>
      </c>
      <c r="I6" s="90">
        <v>9</v>
      </c>
      <c r="J6" s="90">
        <v>10</v>
      </c>
      <c r="K6" s="90">
        <v>11</v>
      </c>
    </row>
    <row r="7" spans="1:12" ht="18" customHeight="1" x14ac:dyDescent="0.2">
      <c r="A7" s="92" t="s">
        <v>19</v>
      </c>
      <c r="B7" s="93"/>
      <c r="C7" s="93"/>
      <c r="D7" s="93"/>
      <c r="E7" s="93"/>
      <c r="F7" s="93"/>
      <c r="G7" s="93"/>
      <c r="H7" s="93"/>
      <c r="I7" s="94">
        <f>I8+I52+I67+I73+I90+I97+I104+I61</f>
        <v>2645.5831699999999</v>
      </c>
      <c r="J7" s="94">
        <f>J8+J52+J67+J73+J90+J97+J104+J61</f>
        <v>1954.7153699999999</v>
      </c>
      <c r="K7" s="94">
        <f>K8+K52+K67+K73+K90+K97+K104+K61</f>
        <v>2032.9846</v>
      </c>
    </row>
    <row r="8" spans="1:12" ht="18" customHeight="1" x14ac:dyDescent="0.25">
      <c r="A8" s="95" t="s">
        <v>12</v>
      </c>
      <c r="B8" s="71" t="s">
        <v>13</v>
      </c>
      <c r="C8" s="71"/>
      <c r="D8" s="74"/>
      <c r="E8" s="74"/>
      <c r="F8" s="74"/>
      <c r="G8" s="74"/>
      <c r="H8" s="96"/>
      <c r="I8" s="97">
        <f>I9+I18+I37+I43</f>
        <v>1663.5906299999999</v>
      </c>
      <c r="J8" s="97">
        <f t="shared" ref="J8:K8" si="0">J9+J18+J37+J43</f>
        <v>1022.51537</v>
      </c>
      <c r="K8" s="97">
        <f t="shared" si="0"/>
        <v>1026.1846</v>
      </c>
    </row>
    <row r="9" spans="1:12" s="16" customFormat="1" ht="31.5" x14ac:dyDescent="0.25">
      <c r="A9" s="84" t="s">
        <v>29</v>
      </c>
      <c r="B9" s="74" t="s">
        <v>13</v>
      </c>
      <c r="C9" s="74" t="s">
        <v>24</v>
      </c>
      <c r="D9" s="74"/>
      <c r="E9" s="74"/>
      <c r="F9" s="74"/>
      <c r="G9" s="74"/>
      <c r="H9" s="79"/>
      <c r="I9" s="97">
        <f t="shared" ref="I9:K13" si="1">I10</f>
        <v>589.5</v>
      </c>
      <c r="J9" s="97">
        <f t="shared" si="1"/>
        <v>446.5</v>
      </c>
      <c r="K9" s="97">
        <f t="shared" si="1"/>
        <v>450</v>
      </c>
      <c r="L9" s="15"/>
    </row>
    <row r="10" spans="1:12" s="18" customFormat="1" x14ac:dyDescent="0.25">
      <c r="A10" s="78" t="s">
        <v>130</v>
      </c>
      <c r="B10" s="5" t="s">
        <v>13</v>
      </c>
      <c r="C10" s="5" t="s">
        <v>24</v>
      </c>
      <c r="D10" s="5" t="s">
        <v>30</v>
      </c>
      <c r="E10" s="5"/>
      <c r="F10" s="5"/>
      <c r="G10" s="5"/>
      <c r="H10" s="66"/>
      <c r="I10" s="98">
        <f t="shared" si="1"/>
        <v>589.5</v>
      </c>
      <c r="J10" s="98">
        <f t="shared" si="1"/>
        <v>446.5</v>
      </c>
      <c r="K10" s="98">
        <f t="shared" si="1"/>
        <v>450</v>
      </c>
      <c r="L10" s="17"/>
    </row>
    <row r="11" spans="1:12" s="18" customFormat="1" x14ac:dyDescent="0.25">
      <c r="A11" s="70" t="s">
        <v>128</v>
      </c>
      <c r="B11" s="5" t="s">
        <v>13</v>
      </c>
      <c r="C11" s="5" t="s">
        <v>24</v>
      </c>
      <c r="D11" s="5">
        <v>65</v>
      </c>
      <c r="E11" s="5">
        <v>1</v>
      </c>
      <c r="F11" s="74"/>
      <c r="G11" s="74"/>
      <c r="H11" s="79"/>
      <c r="I11" s="98">
        <f>I12+I15</f>
        <v>589.5</v>
      </c>
      <c r="J11" s="98">
        <f t="shared" si="1"/>
        <v>446.5</v>
      </c>
      <c r="K11" s="98">
        <f t="shared" si="1"/>
        <v>450</v>
      </c>
      <c r="L11" s="17"/>
    </row>
    <row r="12" spans="1:12" s="18" customFormat="1" x14ac:dyDescent="0.25">
      <c r="A12" s="99" t="s">
        <v>105</v>
      </c>
      <c r="B12" s="65" t="s">
        <v>13</v>
      </c>
      <c r="C12" s="65" t="s">
        <v>24</v>
      </c>
      <c r="D12" s="65" t="s">
        <v>30</v>
      </c>
      <c r="E12" s="65" t="s">
        <v>20</v>
      </c>
      <c r="F12" s="65" t="s">
        <v>32</v>
      </c>
      <c r="G12" s="65" t="s">
        <v>33</v>
      </c>
      <c r="H12" s="79"/>
      <c r="I12" s="98">
        <f t="shared" si="1"/>
        <v>589.5</v>
      </c>
      <c r="J12" s="98">
        <f t="shared" si="1"/>
        <v>446.5</v>
      </c>
      <c r="K12" s="98">
        <f t="shared" si="1"/>
        <v>450</v>
      </c>
      <c r="L12" s="17"/>
    </row>
    <row r="13" spans="1:12" s="18" customFormat="1" ht="63" x14ac:dyDescent="0.25">
      <c r="A13" s="99" t="s">
        <v>96</v>
      </c>
      <c r="B13" s="65" t="s">
        <v>13</v>
      </c>
      <c r="C13" s="65" t="s">
        <v>24</v>
      </c>
      <c r="D13" s="65" t="s">
        <v>30</v>
      </c>
      <c r="E13" s="65" t="s">
        <v>20</v>
      </c>
      <c r="F13" s="65" t="s">
        <v>32</v>
      </c>
      <c r="G13" s="65" t="s">
        <v>33</v>
      </c>
      <c r="H13" s="66" t="s">
        <v>98</v>
      </c>
      <c r="I13" s="98">
        <f t="shared" si="1"/>
        <v>589.5</v>
      </c>
      <c r="J13" s="98">
        <f t="shared" si="1"/>
        <v>446.5</v>
      </c>
      <c r="K13" s="98">
        <f t="shared" si="1"/>
        <v>450</v>
      </c>
      <c r="L13" s="17"/>
    </row>
    <row r="14" spans="1:12" ht="36" customHeight="1" x14ac:dyDescent="0.25">
      <c r="A14" s="99" t="s">
        <v>97</v>
      </c>
      <c r="B14" s="65" t="s">
        <v>13</v>
      </c>
      <c r="C14" s="65" t="s">
        <v>24</v>
      </c>
      <c r="D14" s="65" t="s">
        <v>30</v>
      </c>
      <c r="E14" s="65" t="s">
        <v>20</v>
      </c>
      <c r="F14" s="65" t="s">
        <v>32</v>
      </c>
      <c r="G14" s="65" t="s">
        <v>33</v>
      </c>
      <c r="H14" s="66" t="s">
        <v>99</v>
      </c>
      <c r="I14" s="98">
        <f>'Прил 2'!J15</f>
        <v>589.5</v>
      </c>
      <c r="J14" s="98">
        <f>'Прил 2'!K15</f>
        <v>446.5</v>
      </c>
      <c r="K14" s="98">
        <f>'Прил 2'!L15</f>
        <v>450</v>
      </c>
    </row>
    <row r="15" spans="1:12" ht="0.75" customHeight="1" x14ac:dyDescent="0.25">
      <c r="A15" s="197" t="s">
        <v>185</v>
      </c>
      <c r="B15" s="198" t="s">
        <v>13</v>
      </c>
      <c r="C15" s="198" t="s">
        <v>24</v>
      </c>
      <c r="D15" s="198" t="s">
        <v>30</v>
      </c>
      <c r="E15" s="198" t="s">
        <v>20</v>
      </c>
      <c r="F15" s="198" t="s">
        <v>32</v>
      </c>
      <c r="G15" s="198" t="s">
        <v>186</v>
      </c>
      <c r="H15" s="199"/>
      <c r="I15" s="98">
        <f>I16</f>
        <v>0</v>
      </c>
      <c r="J15" s="98">
        <f t="shared" ref="J15:K16" si="2">J16</f>
        <v>0</v>
      </c>
      <c r="K15" s="98">
        <f t="shared" si="2"/>
        <v>0</v>
      </c>
    </row>
    <row r="16" spans="1:12" ht="66.75" hidden="1" customHeight="1" x14ac:dyDescent="0.25">
      <c r="A16" s="200" t="s">
        <v>96</v>
      </c>
      <c r="B16" s="198" t="s">
        <v>13</v>
      </c>
      <c r="C16" s="198" t="s">
        <v>24</v>
      </c>
      <c r="D16" s="198" t="s">
        <v>30</v>
      </c>
      <c r="E16" s="198" t="s">
        <v>20</v>
      </c>
      <c r="F16" s="198" t="s">
        <v>32</v>
      </c>
      <c r="G16" s="198" t="s">
        <v>186</v>
      </c>
      <c r="H16" s="199" t="s">
        <v>98</v>
      </c>
      <c r="I16" s="98">
        <f>I17</f>
        <v>0</v>
      </c>
      <c r="J16" s="98">
        <f t="shared" si="2"/>
        <v>0</v>
      </c>
      <c r="K16" s="98">
        <f t="shared" si="2"/>
        <v>0</v>
      </c>
    </row>
    <row r="17" spans="1:12" ht="36" hidden="1" customHeight="1" x14ac:dyDescent="0.25">
      <c r="A17" s="200" t="s">
        <v>97</v>
      </c>
      <c r="B17" s="198" t="s">
        <v>13</v>
      </c>
      <c r="C17" s="198" t="s">
        <v>24</v>
      </c>
      <c r="D17" s="198" t="s">
        <v>30</v>
      </c>
      <c r="E17" s="198" t="s">
        <v>20</v>
      </c>
      <c r="F17" s="198" t="s">
        <v>32</v>
      </c>
      <c r="G17" s="198" t="s">
        <v>186</v>
      </c>
      <c r="H17" s="199" t="s">
        <v>99</v>
      </c>
      <c r="I17" s="98">
        <f>'Прил 2'!J18</f>
        <v>0</v>
      </c>
      <c r="J17" s="98">
        <f>'Прил 2'!K18</f>
        <v>0</v>
      </c>
      <c r="K17" s="98">
        <f>'Прил 2'!L18</f>
        <v>0</v>
      </c>
    </row>
    <row r="18" spans="1:12" ht="47.25" x14ac:dyDescent="0.25">
      <c r="A18" s="73" t="s">
        <v>60</v>
      </c>
      <c r="B18" s="74" t="s">
        <v>13</v>
      </c>
      <c r="C18" s="74" t="s">
        <v>14</v>
      </c>
      <c r="D18" s="74"/>
      <c r="E18" s="74"/>
      <c r="F18" s="74"/>
      <c r="G18" s="74"/>
      <c r="H18" s="79"/>
      <c r="I18" s="97">
        <f>I19+I32</f>
        <v>1068.5906299999999</v>
      </c>
      <c r="J18" s="97">
        <f>J19+J32</f>
        <v>571.01536999999996</v>
      </c>
      <c r="K18" s="97">
        <f>K19+K32</f>
        <v>571.18460000000005</v>
      </c>
    </row>
    <row r="19" spans="1:12" x14ac:dyDescent="0.25">
      <c r="A19" s="78" t="s">
        <v>130</v>
      </c>
      <c r="B19" s="5" t="s">
        <v>13</v>
      </c>
      <c r="C19" s="5" t="s">
        <v>14</v>
      </c>
      <c r="D19" s="5" t="s">
        <v>30</v>
      </c>
      <c r="E19" s="5"/>
      <c r="F19" s="5"/>
      <c r="G19" s="5"/>
      <c r="H19" s="66"/>
      <c r="I19" s="98">
        <f>I20</f>
        <v>1068.0906299999999</v>
      </c>
      <c r="J19" s="98">
        <f>J20</f>
        <v>570.51536999999996</v>
      </c>
      <c r="K19" s="98">
        <f>K20</f>
        <v>570.58460000000002</v>
      </c>
      <c r="L19" s="17"/>
    </row>
    <row r="20" spans="1:12" ht="31.5" x14ac:dyDescent="0.25">
      <c r="A20" s="78" t="s">
        <v>131</v>
      </c>
      <c r="B20" s="65" t="s">
        <v>13</v>
      </c>
      <c r="C20" s="65" t="s">
        <v>14</v>
      </c>
      <c r="D20" s="65" t="s">
        <v>30</v>
      </c>
      <c r="E20" s="65" t="s">
        <v>21</v>
      </c>
      <c r="F20" s="74"/>
      <c r="G20" s="74"/>
      <c r="H20" s="79"/>
      <c r="I20" s="98">
        <f>I21+I24+I29</f>
        <v>1068.0906299999999</v>
      </c>
      <c r="J20" s="98">
        <f t="shared" ref="J20:K20" si="3">J21+J24</f>
        <v>570.51536999999996</v>
      </c>
      <c r="K20" s="98">
        <f t="shared" si="3"/>
        <v>570.58460000000002</v>
      </c>
      <c r="L20" s="17"/>
    </row>
    <row r="21" spans="1:12" ht="33" customHeight="1" x14ac:dyDescent="0.25">
      <c r="A21" s="99" t="s">
        <v>34</v>
      </c>
      <c r="B21" s="65" t="s">
        <v>13</v>
      </c>
      <c r="C21" s="65" t="s">
        <v>14</v>
      </c>
      <c r="D21" s="65" t="s">
        <v>30</v>
      </c>
      <c r="E21" s="65" t="s">
        <v>21</v>
      </c>
      <c r="F21" s="65" t="s">
        <v>32</v>
      </c>
      <c r="G21" s="65" t="s">
        <v>35</v>
      </c>
      <c r="H21" s="79"/>
      <c r="I21" s="98">
        <f t="shared" ref="I21:K22" si="4">I22</f>
        <v>520</v>
      </c>
      <c r="J21" s="98">
        <f t="shared" si="4"/>
        <v>520.5</v>
      </c>
      <c r="K21" s="98">
        <f t="shared" si="4"/>
        <v>520</v>
      </c>
    </row>
    <row r="22" spans="1:12" ht="63" x14ac:dyDescent="0.25">
      <c r="A22" s="99" t="s">
        <v>96</v>
      </c>
      <c r="B22" s="65" t="s">
        <v>13</v>
      </c>
      <c r="C22" s="65" t="s">
        <v>14</v>
      </c>
      <c r="D22" s="65" t="s">
        <v>30</v>
      </c>
      <c r="E22" s="65" t="s">
        <v>21</v>
      </c>
      <c r="F22" s="65" t="s">
        <v>32</v>
      </c>
      <c r="G22" s="65" t="s">
        <v>35</v>
      </c>
      <c r="H22" s="66" t="s">
        <v>98</v>
      </c>
      <c r="I22" s="98">
        <f t="shared" si="4"/>
        <v>520</v>
      </c>
      <c r="J22" s="98">
        <f t="shared" si="4"/>
        <v>520.5</v>
      </c>
      <c r="K22" s="98">
        <f t="shared" si="4"/>
        <v>520</v>
      </c>
    </row>
    <row r="23" spans="1:12" ht="31.5" x14ac:dyDescent="0.25">
      <c r="A23" s="99" t="s">
        <v>97</v>
      </c>
      <c r="B23" s="65" t="s">
        <v>13</v>
      </c>
      <c r="C23" s="65" t="s">
        <v>14</v>
      </c>
      <c r="D23" s="65" t="s">
        <v>30</v>
      </c>
      <c r="E23" s="65" t="s">
        <v>21</v>
      </c>
      <c r="F23" s="65" t="s">
        <v>32</v>
      </c>
      <c r="G23" s="65" t="s">
        <v>35</v>
      </c>
      <c r="H23" s="66" t="s">
        <v>99</v>
      </c>
      <c r="I23" s="98">
        <f>'Прил 2'!J24</f>
        <v>520</v>
      </c>
      <c r="J23" s="98">
        <f>'Прил 2'!K24</f>
        <v>520.5</v>
      </c>
      <c r="K23" s="98">
        <f>'Прил 2'!L24</f>
        <v>520</v>
      </c>
    </row>
    <row r="24" spans="1:12" s="1" customFormat="1" ht="31.5" x14ac:dyDescent="0.25">
      <c r="A24" s="70" t="s">
        <v>204</v>
      </c>
      <c r="B24" s="65" t="s">
        <v>13</v>
      </c>
      <c r="C24" s="65" t="s">
        <v>14</v>
      </c>
      <c r="D24" s="65" t="s">
        <v>30</v>
      </c>
      <c r="E24" s="65" t="s">
        <v>21</v>
      </c>
      <c r="F24" s="65" t="s">
        <v>32</v>
      </c>
      <c r="G24" s="65" t="s">
        <v>36</v>
      </c>
      <c r="H24" s="66"/>
      <c r="I24" s="98">
        <f>I25+I27</f>
        <v>346.07062999999999</v>
      </c>
      <c r="J24" s="98">
        <f>J25+J27</f>
        <v>50.015370000000004</v>
      </c>
      <c r="K24" s="98">
        <f>K25+K27</f>
        <v>50.584599999999995</v>
      </c>
      <c r="L24" s="19"/>
    </row>
    <row r="25" spans="1:12" s="6" customFormat="1" ht="31.5" x14ac:dyDescent="0.25">
      <c r="A25" s="70" t="s">
        <v>92</v>
      </c>
      <c r="B25" s="65" t="s">
        <v>13</v>
      </c>
      <c r="C25" s="65" t="s">
        <v>14</v>
      </c>
      <c r="D25" s="65" t="s">
        <v>30</v>
      </c>
      <c r="E25" s="65" t="s">
        <v>21</v>
      </c>
      <c r="F25" s="65" t="s">
        <v>32</v>
      </c>
      <c r="G25" s="65" t="s">
        <v>36</v>
      </c>
      <c r="H25" s="66" t="s">
        <v>94</v>
      </c>
      <c r="I25" s="23">
        <f t="shared" ref="I25:K25" si="5">I26</f>
        <v>316.07062999999999</v>
      </c>
      <c r="J25" s="23">
        <f t="shared" si="5"/>
        <v>20.015370000000001</v>
      </c>
      <c r="K25" s="23">
        <f t="shared" si="5"/>
        <v>20.584599999999998</v>
      </c>
      <c r="L25" s="14"/>
    </row>
    <row r="26" spans="1:12" s="6" customFormat="1" ht="31.5" x14ac:dyDescent="0.25">
      <c r="A26" s="70" t="s">
        <v>93</v>
      </c>
      <c r="B26" s="65" t="s">
        <v>13</v>
      </c>
      <c r="C26" s="65" t="s">
        <v>14</v>
      </c>
      <c r="D26" s="65" t="s">
        <v>30</v>
      </c>
      <c r="E26" s="65" t="s">
        <v>21</v>
      </c>
      <c r="F26" s="65" t="s">
        <v>32</v>
      </c>
      <c r="G26" s="65" t="s">
        <v>36</v>
      </c>
      <c r="H26" s="5" t="s">
        <v>95</v>
      </c>
      <c r="I26" s="100">
        <f>'Прил 2'!J27</f>
        <v>316.07062999999999</v>
      </c>
      <c r="J26" s="100">
        <f>'Прил 2'!K27</f>
        <v>20.015370000000001</v>
      </c>
      <c r="K26" s="100">
        <f>'Прил 2'!L27</f>
        <v>20.584599999999998</v>
      </c>
      <c r="L26" s="14"/>
    </row>
    <row r="27" spans="1:12" s="6" customFormat="1" x14ac:dyDescent="0.25">
      <c r="A27" s="69" t="s">
        <v>100</v>
      </c>
      <c r="B27" s="5" t="s">
        <v>13</v>
      </c>
      <c r="C27" s="5" t="s">
        <v>14</v>
      </c>
      <c r="D27" s="65" t="s">
        <v>103</v>
      </c>
      <c r="E27" s="65" t="s">
        <v>21</v>
      </c>
      <c r="F27" s="65" t="s">
        <v>32</v>
      </c>
      <c r="G27" s="65" t="s">
        <v>36</v>
      </c>
      <c r="H27" s="101" t="s">
        <v>101</v>
      </c>
      <c r="I27" s="100">
        <f>I28</f>
        <v>30</v>
      </c>
      <c r="J27" s="100">
        <f>J28</f>
        <v>30</v>
      </c>
      <c r="K27" s="100">
        <f>K28</f>
        <v>30</v>
      </c>
      <c r="L27" s="14" t="s">
        <v>22</v>
      </c>
    </row>
    <row r="28" spans="1:12" s="6" customFormat="1" ht="26.25" customHeight="1" x14ac:dyDescent="0.25">
      <c r="A28" s="69" t="s">
        <v>102</v>
      </c>
      <c r="B28" s="5" t="s">
        <v>13</v>
      </c>
      <c r="C28" s="5" t="s">
        <v>14</v>
      </c>
      <c r="D28" s="5">
        <v>66</v>
      </c>
      <c r="E28" s="65" t="s">
        <v>21</v>
      </c>
      <c r="F28" s="65" t="s">
        <v>32</v>
      </c>
      <c r="G28" s="65" t="s">
        <v>36</v>
      </c>
      <c r="H28" s="101" t="s">
        <v>104</v>
      </c>
      <c r="I28" s="100">
        <f>'Прил 2'!J29</f>
        <v>30</v>
      </c>
      <c r="J28" s="100">
        <f>'Прил 2'!K29</f>
        <v>30</v>
      </c>
      <c r="K28" s="100">
        <f>'Прил 2'!L29</f>
        <v>30</v>
      </c>
      <c r="L28" s="14"/>
    </row>
    <row r="29" spans="1:12" s="6" customFormat="1" ht="51.75" customHeight="1" x14ac:dyDescent="0.25">
      <c r="A29" s="197" t="s">
        <v>185</v>
      </c>
      <c r="B29" s="201" t="s">
        <v>13</v>
      </c>
      <c r="C29" s="201" t="s">
        <v>14</v>
      </c>
      <c r="D29" s="199" t="s">
        <v>30</v>
      </c>
      <c r="E29" s="198" t="s">
        <v>21</v>
      </c>
      <c r="F29" s="198" t="s">
        <v>32</v>
      </c>
      <c r="G29" s="198" t="s">
        <v>186</v>
      </c>
      <c r="H29" s="202"/>
      <c r="I29" s="100">
        <f>I30</f>
        <v>202.02</v>
      </c>
      <c r="J29" s="100">
        <f t="shared" ref="J29:K30" si="6">J30</f>
        <v>0</v>
      </c>
      <c r="K29" s="100">
        <f t="shared" si="6"/>
        <v>0</v>
      </c>
      <c r="L29" s="14"/>
    </row>
    <row r="30" spans="1:12" s="6" customFormat="1" ht="72.75" customHeight="1" x14ac:dyDescent="0.25">
      <c r="A30" s="200" t="s">
        <v>96</v>
      </c>
      <c r="B30" s="201" t="s">
        <v>13</v>
      </c>
      <c r="C30" s="201" t="s">
        <v>14</v>
      </c>
      <c r="D30" s="199" t="s">
        <v>30</v>
      </c>
      <c r="E30" s="198" t="s">
        <v>21</v>
      </c>
      <c r="F30" s="198" t="s">
        <v>32</v>
      </c>
      <c r="G30" s="198" t="s">
        <v>186</v>
      </c>
      <c r="H30" s="202" t="s">
        <v>98</v>
      </c>
      <c r="I30" s="100">
        <f>I31</f>
        <v>202.02</v>
      </c>
      <c r="J30" s="100">
        <f t="shared" si="6"/>
        <v>0</v>
      </c>
      <c r="K30" s="100">
        <f t="shared" si="6"/>
        <v>0</v>
      </c>
      <c r="L30" s="14"/>
    </row>
    <row r="31" spans="1:12" s="6" customFormat="1" ht="30.75" customHeight="1" x14ac:dyDescent="0.25">
      <c r="A31" s="200" t="s">
        <v>97</v>
      </c>
      <c r="B31" s="201" t="s">
        <v>13</v>
      </c>
      <c r="C31" s="201" t="s">
        <v>14</v>
      </c>
      <c r="D31" s="199" t="s">
        <v>30</v>
      </c>
      <c r="E31" s="198" t="s">
        <v>21</v>
      </c>
      <c r="F31" s="198" t="s">
        <v>32</v>
      </c>
      <c r="G31" s="198" t="s">
        <v>186</v>
      </c>
      <c r="H31" s="202" t="s">
        <v>99</v>
      </c>
      <c r="I31" s="100">
        <f>'Прил 2'!J32</f>
        <v>202.02</v>
      </c>
      <c r="J31" s="100">
        <f>'Прил 2'!K32</f>
        <v>0</v>
      </c>
      <c r="K31" s="100">
        <f>'Прил 2'!L32</f>
        <v>0</v>
      </c>
      <c r="L31" s="14"/>
    </row>
    <row r="32" spans="1:12" s="2" customFormat="1" ht="47.25" x14ac:dyDescent="0.25">
      <c r="A32" s="78" t="s">
        <v>158</v>
      </c>
      <c r="B32" s="5" t="s">
        <v>13</v>
      </c>
      <c r="C32" s="5" t="s">
        <v>14</v>
      </c>
      <c r="D32" s="66">
        <v>89</v>
      </c>
      <c r="E32" s="65"/>
      <c r="F32" s="65"/>
      <c r="G32" s="65"/>
      <c r="H32" s="102"/>
      <c r="I32" s="100">
        <f>I33</f>
        <v>0.5</v>
      </c>
      <c r="J32" s="100">
        <f t="shared" ref="J32:K35" si="7">J33</f>
        <v>0.5</v>
      </c>
      <c r="K32" s="100">
        <f t="shared" si="7"/>
        <v>0.6</v>
      </c>
      <c r="L32" s="19"/>
    </row>
    <row r="33" spans="1:12" s="2" customFormat="1" ht="55.5" customHeight="1" x14ac:dyDescent="0.25">
      <c r="A33" s="78" t="s">
        <v>159</v>
      </c>
      <c r="B33" s="5" t="s">
        <v>13</v>
      </c>
      <c r="C33" s="5" t="s">
        <v>14</v>
      </c>
      <c r="D33" s="66">
        <v>89</v>
      </c>
      <c r="E33" s="65" t="s">
        <v>20</v>
      </c>
      <c r="F33" s="65"/>
      <c r="G33" s="65"/>
      <c r="H33" s="102"/>
      <c r="I33" s="23">
        <f>I34</f>
        <v>0.5</v>
      </c>
      <c r="J33" s="23">
        <f t="shared" si="7"/>
        <v>0.5</v>
      </c>
      <c r="K33" s="23">
        <f t="shared" si="7"/>
        <v>0.6</v>
      </c>
      <c r="L33" s="19"/>
    </row>
    <row r="34" spans="1:12" ht="94.5" x14ac:dyDescent="0.25">
      <c r="A34" s="103" t="s">
        <v>129</v>
      </c>
      <c r="B34" s="5" t="s">
        <v>13</v>
      </c>
      <c r="C34" s="5" t="s">
        <v>14</v>
      </c>
      <c r="D34" s="66">
        <v>89</v>
      </c>
      <c r="E34" s="65" t="s">
        <v>20</v>
      </c>
      <c r="F34" s="65" t="s">
        <v>32</v>
      </c>
      <c r="G34" s="65" t="s">
        <v>38</v>
      </c>
      <c r="H34" s="102"/>
      <c r="I34" s="23">
        <f>I35</f>
        <v>0.5</v>
      </c>
      <c r="J34" s="23">
        <f t="shared" si="7"/>
        <v>0.5</v>
      </c>
      <c r="K34" s="23">
        <f t="shared" si="7"/>
        <v>0.6</v>
      </c>
    </row>
    <row r="35" spans="1:12" ht="31.5" x14ac:dyDescent="0.25">
      <c r="A35" s="70" t="s">
        <v>92</v>
      </c>
      <c r="B35" s="5" t="s">
        <v>13</v>
      </c>
      <c r="C35" s="5" t="s">
        <v>14</v>
      </c>
      <c r="D35" s="66" t="s">
        <v>43</v>
      </c>
      <c r="E35" s="5" t="s">
        <v>20</v>
      </c>
      <c r="F35" s="65" t="s">
        <v>32</v>
      </c>
      <c r="G35" s="65" t="s">
        <v>38</v>
      </c>
      <c r="H35" s="102" t="s">
        <v>94</v>
      </c>
      <c r="I35" s="23">
        <f>I36</f>
        <v>0.5</v>
      </c>
      <c r="J35" s="23">
        <f t="shared" si="7"/>
        <v>0.5</v>
      </c>
      <c r="K35" s="23">
        <f t="shared" si="7"/>
        <v>0.6</v>
      </c>
    </row>
    <row r="36" spans="1:12" ht="31.5" x14ac:dyDescent="0.25">
      <c r="A36" s="70" t="s">
        <v>93</v>
      </c>
      <c r="B36" s="5" t="s">
        <v>13</v>
      </c>
      <c r="C36" s="5" t="s">
        <v>14</v>
      </c>
      <c r="D36" s="66" t="s">
        <v>43</v>
      </c>
      <c r="E36" s="65" t="s">
        <v>20</v>
      </c>
      <c r="F36" s="65" t="s">
        <v>32</v>
      </c>
      <c r="G36" s="65" t="s">
        <v>38</v>
      </c>
      <c r="H36" s="102" t="s">
        <v>95</v>
      </c>
      <c r="I36" s="23">
        <f>'Прил 2'!J37</f>
        <v>0.5</v>
      </c>
      <c r="J36" s="23">
        <f>'Прил 2'!K37</f>
        <v>0.5</v>
      </c>
      <c r="K36" s="23">
        <f>'Прил 2'!L37</f>
        <v>0.6</v>
      </c>
    </row>
    <row r="37" spans="1:12" x14ac:dyDescent="0.25">
      <c r="A37" s="84" t="s">
        <v>39</v>
      </c>
      <c r="B37" s="87" t="s">
        <v>13</v>
      </c>
      <c r="C37" s="87" t="s">
        <v>40</v>
      </c>
      <c r="D37" s="87"/>
      <c r="E37" s="75"/>
      <c r="F37" s="75"/>
      <c r="G37" s="88"/>
      <c r="H37" s="88"/>
      <c r="I37" s="104">
        <f>I38</f>
        <v>5</v>
      </c>
      <c r="J37" s="104">
        <f t="shared" ref="J37:K41" si="8">J38</f>
        <v>5</v>
      </c>
      <c r="K37" s="104">
        <f t="shared" si="8"/>
        <v>5</v>
      </c>
    </row>
    <row r="38" spans="1:12" ht="47.25" x14ac:dyDescent="0.25">
      <c r="A38" s="78" t="s">
        <v>158</v>
      </c>
      <c r="B38" s="65" t="s">
        <v>13</v>
      </c>
      <c r="C38" s="65" t="s">
        <v>40</v>
      </c>
      <c r="D38" s="66">
        <v>89</v>
      </c>
      <c r="E38" s="65"/>
      <c r="F38" s="65"/>
      <c r="G38" s="89"/>
      <c r="H38" s="89"/>
      <c r="I38" s="23">
        <f>I39</f>
        <v>5</v>
      </c>
      <c r="J38" s="23">
        <f t="shared" si="8"/>
        <v>5</v>
      </c>
      <c r="K38" s="23">
        <f t="shared" si="8"/>
        <v>5</v>
      </c>
      <c r="L38" s="19"/>
    </row>
    <row r="39" spans="1:12" s="6" customFormat="1" ht="51" customHeight="1" x14ac:dyDescent="0.25">
      <c r="A39" s="78" t="s">
        <v>159</v>
      </c>
      <c r="B39" s="65" t="s">
        <v>13</v>
      </c>
      <c r="C39" s="65" t="s">
        <v>40</v>
      </c>
      <c r="D39" s="66">
        <v>89</v>
      </c>
      <c r="E39" s="65" t="s">
        <v>20</v>
      </c>
      <c r="F39" s="65"/>
      <c r="G39" s="89"/>
      <c r="H39" s="89"/>
      <c r="I39" s="23">
        <f>I40</f>
        <v>5</v>
      </c>
      <c r="J39" s="23">
        <f t="shared" si="8"/>
        <v>5</v>
      </c>
      <c r="K39" s="23">
        <f t="shared" si="8"/>
        <v>5</v>
      </c>
      <c r="L39" s="19"/>
    </row>
    <row r="40" spans="1:12" s="6" customFormat="1" ht="36" customHeight="1" x14ac:dyDescent="0.25">
      <c r="A40" s="70" t="s">
        <v>160</v>
      </c>
      <c r="B40" s="65" t="s">
        <v>13</v>
      </c>
      <c r="C40" s="65" t="s">
        <v>40</v>
      </c>
      <c r="D40" s="66">
        <v>89</v>
      </c>
      <c r="E40" s="65" t="s">
        <v>20</v>
      </c>
      <c r="F40" s="65" t="s">
        <v>32</v>
      </c>
      <c r="G40" s="65" t="s">
        <v>41</v>
      </c>
      <c r="H40" s="89"/>
      <c r="I40" s="23">
        <f>I41</f>
        <v>5</v>
      </c>
      <c r="J40" s="23">
        <f t="shared" si="8"/>
        <v>5</v>
      </c>
      <c r="K40" s="23">
        <f t="shared" si="8"/>
        <v>5</v>
      </c>
      <c r="L40" s="14"/>
    </row>
    <row r="41" spans="1:12" s="20" customFormat="1" x14ac:dyDescent="0.25">
      <c r="A41" s="69" t="s">
        <v>100</v>
      </c>
      <c r="B41" s="65" t="s">
        <v>13</v>
      </c>
      <c r="C41" s="65" t="s">
        <v>40</v>
      </c>
      <c r="D41" s="66">
        <v>89</v>
      </c>
      <c r="E41" s="65" t="s">
        <v>20</v>
      </c>
      <c r="F41" s="65" t="s">
        <v>32</v>
      </c>
      <c r="G41" s="65" t="s">
        <v>41</v>
      </c>
      <c r="H41" s="89" t="s">
        <v>101</v>
      </c>
      <c r="I41" s="23">
        <f>I42</f>
        <v>5</v>
      </c>
      <c r="J41" s="23">
        <f t="shared" si="8"/>
        <v>5</v>
      </c>
      <c r="K41" s="23">
        <f t="shared" si="8"/>
        <v>5</v>
      </c>
      <c r="L41" s="14"/>
    </row>
    <row r="42" spans="1:12" s="6" customFormat="1" x14ac:dyDescent="0.25">
      <c r="A42" s="70" t="s">
        <v>42</v>
      </c>
      <c r="B42" s="65" t="s">
        <v>13</v>
      </c>
      <c r="C42" s="65" t="s">
        <v>40</v>
      </c>
      <c r="D42" s="65" t="s">
        <v>43</v>
      </c>
      <c r="E42" s="65" t="s">
        <v>20</v>
      </c>
      <c r="F42" s="65" t="s">
        <v>32</v>
      </c>
      <c r="G42" s="65" t="s">
        <v>41</v>
      </c>
      <c r="H42" s="89" t="s">
        <v>44</v>
      </c>
      <c r="I42" s="23">
        <f>'Прил 2'!J43</f>
        <v>5</v>
      </c>
      <c r="J42" s="23">
        <f>'Прил 2'!K43</f>
        <v>5</v>
      </c>
      <c r="K42" s="23">
        <f>'Прил 2'!L43</f>
        <v>5</v>
      </c>
      <c r="L42" s="14"/>
    </row>
    <row r="43" spans="1:12" s="6" customFormat="1" x14ac:dyDescent="0.25">
      <c r="A43" s="70" t="s">
        <v>187</v>
      </c>
      <c r="B43" s="203" t="s">
        <v>13</v>
      </c>
      <c r="C43" s="87" t="s">
        <v>28</v>
      </c>
      <c r="D43" s="89"/>
      <c r="E43" s="65"/>
      <c r="F43" s="65"/>
      <c r="G43" s="65"/>
      <c r="H43" s="83"/>
      <c r="I43" s="104">
        <f>I48</f>
        <v>0.5</v>
      </c>
      <c r="J43" s="104">
        <f t="shared" ref="J43:K43" si="9">J48</f>
        <v>0</v>
      </c>
      <c r="K43" s="104">
        <f t="shared" si="9"/>
        <v>0</v>
      </c>
      <c r="L43" s="14"/>
    </row>
    <row r="44" spans="1:12" s="6" customFormat="1" ht="47.25" hidden="1" x14ac:dyDescent="0.25">
      <c r="A44" s="70" t="s">
        <v>196</v>
      </c>
      <c r="B44" s="65" t="s">
        <v>13</v>
      </c>
      <c r="C44" s="65" t="s">
        <v>28</v>
      </c>
      <c r="D44" s="89" t="s">
        <v>40</v>
      </c>
      <c r="E44" s="65"/>
      <c r="F44" s="65"/>
      <c r="G44" s="65"/>
      <c r="H44" s="83"/>
      <c r="I44" s="23" t="e">
        <f>I45</f>
        <v>#REF!</v>
      </c>
      <c r="J44" s="23" t="e">
        <f t="shared" ref="J44:K46" si="10">J45</f>
        <v>#REF!</v>
      </c>
      <c r="K44" s="23" t="e">
        <f t="shared" si="10"/>
        <v>#REF!</v>
      </c>
      <c r="L44" s="14"/>
    </row>
    <row r="45" spans="1:12" s="6" customFormat="1" hidden="1" x14ac:dyDescent="0.25">
      <c r="A45" s="70" t="s">
        <v>194</v>
      </c>
      <c r="B45" s="65" t="s">
        <v>13</v>
      </c>
      <c r="C45" s="65" t="s">
        <v>28</v>
      </c>
      <c r="D45" s="89" t="s">
        <v>40</v>
      </c>
      <c r="E45" s="65" t="s">
        <v>166</v>
      </c>
      <c r="F45" s="65" t="s">
        <v>32</v>
      </c>
      <c r="G45" s="65" t="s">
        <v>195</v>
      </c>
      <c r="H45" s="83"/>
      <c r="I45" s="23" t="e">
        <f>I46</f>
        <v>#REF!</v>
      </c>
      <c r="J45" s="23" t="e">
        <f t="shared" si="10"/>
        <v>#REF!</v>
      </c>
      <c r="K45" s="23" t="e">
        <f t="shared" si="10"/>
        <v>#REF!</v>
      </c>
      <c r="L45" s="14"/>
    </row>
    <row r="46" spans="1:12" s="6" customFormat="1" ht="31.5" hidden="1" x14ac:dyDescent="0.25">
      <c r="A46" s="70" t="s">
        <v>92</v>
      </c>
      <c r="B46" s="65" t="s">
        <v>13</v>
      </c>
      <c r="C46" s="65" t="s">
        <v>28</v>
      </c>
      <c r="D46" s="89" t="s">
        <v>40</v>
      </c>
      <c r="E46" s="65" t="s">
        <v>166</v>
      </c>
      <c r="F46" s="65" t="s">
        <v>32</v>
      </c>
      <c r="G46" s="65" t="s">
        <v>195</v>
      </c>
      <c r="H46" s="83" t="s">
        <v>94</v>
      </c>
      <c r="I46" s="23" t="e">
        <f>I47</f>
        <v>#REF!</v>
      </c>
      <c r="J46" s="23" t="e">
        <f t="shared" si="10"/>
        <v>#REF!</v>
      </c>
      <c r="K46" s="23" t="e">
        <f t="shared" si="10"/>
        <v>#REF!</v>
      </c>
      <c r="L46" s="14"/>
    </row>
    <row r="47" spans="1:12" s="6" customFormat="1" ht="31.5" hidden="1" x14ac:dyDescent="0.25">
      <c r="A47" s="70" t="s">
        <v>93</v>
      </c>
      <c r="B47" s="65" t="s">
        <v>13</v>
      </c>
      <c r="C47" s="65" t="s">
        <v>28</v>
      </c>
      <c r="D47" s="89" t="s">
        <v>40</v>
      </c>
      <c r="E47" s="65" t="s">
        <v>166</v>
      </c>
      <c r="F47" s="65" t="s">
        <v>32</v>
      </c>
      <c r="G47" s="65" t="s">
        <v>195</v>
      </c>
      <c r="H47" s="83" t="s">
        <v>95</v>
      </c>
      <c r="I47" s="23" t="e">
        <f>'Прил 2'!#REF!</f>
        <v>#REF!</v>
      </c>
      <c r="J47" s="23" t="e">
        <f>'Прил 2'!#REF!</f>
        <v>#REF!</v>
      </c>
      <c r="K47" s="23" t="e">
        <f>'Прил 2'!#REF!</f>
        <v>#REF!</v>
      </c>
      <c r="L47" s="14"/>
    </row>
    <row r="48" spans="1:12" s="6" customFormat="1" ht="47.25" x14ac:dyDescent="0.25">
      <c r="A48" s="70" t="s">
        <v>219</v>
      </c>
      <c r="B48" s="5" t="s">
        <v>13</v>
      </c>
      <c r="C48" s="5" t="s">
        <v>28</v>
      </c>
      <c r="D48" s="5" t="s">
        <v>189</v>
      </c>
      <c r="E48" s="65"/>
      <c r="F48" s="65"/>
      <c r="G48" s="65"/>
      <c r="H48" s="83"/>
      <c r="I48" s="23">
        <f>I49</f>
        <v>0.5</v>
      </c>
      <c r="J48" s="23">
        <f t="shared" ref="J48:K50" si="11">J49</f>
        <v>0</v>
      </c>
      <c r="K48" s="23">
        <f t="shared" si="11"/>
        <v>0</v>
      </c>
      <c r="L48" s="14"/>
    </row>
    <row r="49" spans="1:12" s="6" customFormat="1" ht="31.5" x14ac:dyDescent="0.25">
      <c r="A49" s="70" t="s">
        <v>190</v>
      </c>
      <c r="B49" s="5" t="s">
        <v>13</v>
      </c>
      <c r="C49" s="5" t="s">
        <v>28</v>
      </c>
      <c r="D49" s="5" t="s">
        <v>189</v>
      </c>
      <c r="E49" s="65" t="s">
        <v>166</v>
      </c>
      <c r="F49" s="65" t="s">
        <v>166</v>
      </c>
      <c r="G49" s="65" t="s">
        <v>191</v>
      </c>
      <c r="H49" s="83"/>
      <c r="I49" s="23">
        <f>I50</f>
        <v>0.5</v>
      </c>
      <c r="J49" s="23">
        <f t="shared" si="11"/>
        <v>0</v>
      </c>
      <c r="K49" s="23">
        <f t="shared" si="11"/>
        <v>0</v>
      </c>
      <c r="L49" s="14"/>
    </row>
    <row r="50" spans="1:12" s="6" customFormat="1" ht="31.5" x14ac:dyDescent="0.25">
      <c r="A50" s="70" t="s">
        <v>92</v>
      </c>
      <c r="B50" s="5" t="s">
        <v>13</v>
      </c>
      <c r="C50" s="5" t="s">
        <v>28</v>
      </c>
      <c r="D50" s="5" t="s">
        <v>189</v>
      </c>
      <c r="E50" s="5" t="s">
        <v>166</v>
      </c>
      <c r="F50" s="5" t="s">
        <v>32</v>
      </c>
      <c r="G50" s="5" t="s">
        <v>191</v>
      </c>
      <c r="H50" s="5" t="s">
        <v>94</v>
      </c>
      <c r="I50" s="23">
        <f>I51</f>
        <v>0.5</v>
      </c>
      <c r="J50" s="23">
        <f t="shared" si="11"/>
        <v>0</v>
      </c>
      <c r="K50" s="23">
        <f t="shared" si="11"/>
        <v>0</v>
      </c>
      <c r="L50" s="14"/>
    </row>
    <row r="51" spans="1:12" s="6" customFormat="1" ht="33" customHeight="1" x14ac:dyDescent="0.25">
      <c r="A51" s="70" t="s">
        <v>93</v>
      </c>
      <c r="B51" s="5" t="s">
        <v>13</v>
      </c>
      <c r="C51" s="5" t="s">
        <v>28</v>
      </c>
      <c r="D51" s="5" t="s">
        <v>189</v>
      </c>
      <c r="E51" s="5" t="s">
        <v>166</v>
      </c>
      <c r="F51" s="5" t="s">
        <v>32</v>
      </c>
      <c r="G51" s="5" t="s">
        <v>191</v>
      </c>
      <c r="H51" s="5" t="s">
        <v>95</v>
      </c>
      <c r="I51" s="23">
        <f>'Прил 2'!J48</f>
        <v>0.5</v>
      </c>
      <c r="J51" s="23">
        <f>'Прил 2'!K48</f>
        <v>0</v>
      </c>
      <c r="K51" s="23">
        <f>'Прил 2'!L48</f>
        <v>0</v>
      </c>
      <c r="L51" s="14"/>
    </row>
    <row r="52" spans="1:12" ht="19.5" customHeight="1" x14ac:dyDescent="0.25">
      <c r="A52" s="84" t="s">
        <v>45</v>
      </c>
      <c r="B52" s="87" t="s">
        <v>24</v>
      </c>
      <c r="C52" s="87"/>
      <c r="D52" s="88"/>
      <c r="E52" s="87"/>
      <c r="F52" s="87"/>
      <c r="G52" s="87"/>
      <c r="H52" s="86"/>
      <c r="I52" s="77">
        <f>I53</f>
        <v>217.4</v>
      </c>
      <c r="J52" s="77">
        <f t="shared" ref="J52:K55" si="12">J53</f>
        <v>243.8</v>
      </c>
      <c r="K52" s="77">
        <f t="shared" si="12"/>
        <v>311.2</v>
      </c>
    </row>
    <row r="53" spans="1:12" ht="26.25" customHeight="1" x14ac:dyDescent="0.25">
      <c r="A53" s="73" t="s">
        <v>46</v>
      </c>
      <c r="B53" s="106" t="s">
        <v>24</v>
      </c>
      <c r="C53" s="106" t="s">
        <v>25</v>
      </c>
      <c r="D53" s="79"/>
      <c r="E53" s="74"/>
      <c r="F53" s="74"/>
      <c r="G53" s="74"/>
      <c r="H53" s="80"/>
      <c r="I53" s="77">
        <f>I54</f>
        <v>217.4</v>
      </c>
      <c r="J53" s="77">
        <f t="shared" si="12"/>
        <v>243.8</v>
      </c>
      <c r="K53" s="77">
        <f t="shared" si="12"/>
        <v>311.2</v>
      </c>
    </row>
    <row r="54" spans="1:12" ht="55.5" customHeight="1" x14ac:dyDescent="0.25">
      <c r="A54" s="78" t="s">
        <v>158</v>
      </c>
      <c r="B54" s="101" t="s">
        <v>24</v>
      </c>
      <c r="C54" s="101" t="s">
        <v>25</v>
      </c>
      <c r="D54" s="5">
        <v>89</v>
      </c>
      <c r="E54" s="5"/>
      <c r="F54" s="5"/>
      <c r="G54" s="5"/>
      <c r="H54" s="64"/>
      <c r="I54" s="25">
        <f>I55</f>
        <v>217.4</v>
      </c>
      <c r="J54" s="25">
        <f t="shared" si="12"/>
        <v>243.8</v>
      </c>
      <c r="K54" s="25">
        <f t="shared" si="12"/>
        <v>311.2</v>
      </c>
      <c r="L54" s="19"/>
    </row>
    <row r="55" spans="1:12" ht="51" customHeight="1" x14ac:dyDescent="0.25">
      <c r="A55" s="78" t="s">
        <v>159</v>
      </c>
      <c r="B55" s="101" t="s">
        <v>24</v>
      </c>
      <c r="C55" s="101" t="s">
        <v>25</v>
      </c>
      <c r="D55" s="5">
        <v>89</v>
      </c>
      <c r="E55" s="5">
        <v>1</v>
      </c>
      <c r="F55" s="5"/>
      <c r="G55" s="5"/>
      <c r="H55" s="64"/>
      <c r="I55" s="25">
        <f>I56</f>
        <v>217.4</v>
      </c>
      <c r="J55" s="25">
        <f t="shared" si="12"/>
        <v>243.8</v>
      </c>
      <c r="K55" s="25">
        <f t="shared" si="12"/>
        <v>311.2</v>
      </c>
      <c r="L55" s="19"/>
    </row>
    <row r="56" spans="1:12" ht="52.5" customHeight="1" x14ac:dyDescent="0.25">
      <c r="A56" s="107" t="s">
        <v>165</v>
      </c>
      <c r="B56" s="101" t="s">
        <v>24</v>
      </c>
      <c r="C56" s="101" t="s">
        <v>25</v>
      </c>
      <c r="D56" s="108">
        <v>89</v>
      </c>
      <c r="E56" s="5">
        <v>1</v>
      </c>
      <c r="F56" s="5" t="s">
        <v>32</v>
      </c>
      <c r="G56" s="5">
        <v>51180</v>
      </c>
      <c r="H56" s="64"/>
      <c r="I56" s="25">
        <f>I57+I59</f>
        <v>217.4</v>
      </c>
      <c r="J56" s="25">
        <f>J57+J59</f>
        <v>243.8</v>
      </c>
      <c r="K56" s="25">
        <f>K57+K59</f>
        <v>311.2</v>
      </c>
    </row>
    <row r="57" spans="1:12" ht="48" customHeight="1" x14ac:dyDescent="0.25">
      <c r="A57" s="99" t="s">
        <v>96</v>
      </c>
      <c r="B57" s="101" t="s">
        <v>24</v>
      </c>
      <c r="C57" s="101" t="s">
        <v>25</v>
      </c>
      <c r="D57" s="108">
        <v>89</v>
      </c>
      <c r="E57" s="5">
        <v>1</v>
      </c>
      <c r="F57" s="5" t="s">
        <v>32</v>
      </c>
      <c r="G57" s="5" t="s">
        <v>47</v>
      </c>
      <c r="H57" s="64" t="s">
        <v>98</v>
      </c>
      <c r="I57" s="25">
        <f>I58</f>
        <v>205.4</v>
      </c>
      <c r="J57" s="25">
        <f>J58</f>
        <v>231.8</v>
      </c>
      <c r="K57" s="25">
        <f>K58</f>
        <v>299.2</v>
      </c>
    </row>
    <row r="58" spans="1:12" ht="36.75" customHeight="1" x14ac:dyDescent="0.25">
      <c r="A58" s="99" t="s">
        <v>97</v>
      </c>
      <c r="B58" s="101" t="s">
        <v>24</v>
      </c>
      <c r="C58" s="101" t="s">
        <v>25</v>
      </c>
      <c r="D58" s="108">
        <v>89</v>
      </c>
      <c r="E58" s="5">
        <v>1</v>
      </c>
      <c r="F58" s="5" t="s">
        <v>32</v>
      </c>
      <c r="G58" s="5" t="s">
        <v>47</v>
      </c>
      <c r="H58" s="64" t="s">
        <v>99</v>
      </c>
      <c r="I58" s="25">
        <f>'Прил 2'!J55</f>
        <v>205.4</v>
      </c>
      <c r="J58" s="25">
        <f>'Прил 2'!K55</f>
        <v>231.8</v>
      </c>
      <c r="K58" s="25">
        <f>'Прил 2'!L55</f>
        <v>299.2</v>
      </c>
    </row>
    <row r="59" spans="1:12" ht="39" customHeight="1" x14ac:dyDescent="0.25">
      <c r="A59" s="70" t="s">
        <v>92</v>
      </c>
      <c r="B59" s="101" t="s">
        <v>24</v>
      </c>
      <c r="C59" s="101" t="s">
        <v>25</v>
      </c>
      <c r="D59" s="108">
        <v>89</v>
      </c>
      <c r="E59" s="5">
        <v>1</v>
      </c>
      <c r="F59" s="5" t="s">
        <v>32</v>
      </c>
      <c r="G59" s="5">
        <v>51180</v>
      </c>
      <c r="H59" s="64" t="s">
        <v>94</v>
      </c>
      <c r="I59" s="25">
        <f t="shared" ref="I59:K59" si="13">I60</f>
        <v>12</v>
      </c>
      <c r="J59" s="25">
        <f t="shared" si="13"/>
        <v>12</v>
      </c>
      <c r="K59" s="25">
        <f t="shared" si="13"/>
        <v>12</v>
      </c>
    </row>
    <row r="60" spans="1:12" ht="30" customHeight="1" x14ac:dyDescent="0.25">
      <c r="A60" s="70" t="s">
        <v>93</v>
      </c>
      <c r="B60" s="101" t="s">
        <v>24</v>
      </c>
      <c r="C60" s="101" t="s">
        <v>25</v>
      </c>
      <c r="D60" s="108">
        <v>89</v>
      </c>
      <c r="E60" s="5">
        <v>1</v>
      </c>
      <c r="F60" s="5" t="s">
        <v>32</v>
      </c>
      <c r="G60" s="5">
        <v>51180</v>
      </c>
      <c r="H60" s="64" t="s">
        <v>95</v>
      </c>
      <c r="I60" s="25">
        <f>'Прил 2'!J57</f>
        <v>12</v>
      </c>
      <c r="J60" s="25">
        <f>'Прил 2'!K57</f>
        <v>12</v>
      </c>
      <c r="K60" s="25">
        <f>'Прил 2'!L57</f>
        <v>12</v>
      </c>
    </row>
    <row r="61" spans="1:12" ht="22.5" customHeight="1" x14ac:dyDescent="0.25">
      <c r="A61" s="84" t="s">
        <v>224</v>
      </c>
      <c r="B61" s="106" t="s">
        <v>25</v>
      </c>
      <c r="C61" s="101"/>
      <c r="D61" s="108"/>
      <c r="E61" s="5"/>
      <c r="F61" s="5"/>
      <c r="G61" s="5"/>
      <c r="H61" s="64"/>
      <c r="I61" s="77">
        <f>I62</f>
        <v>0.5</v>
      </c>
      <c r="J61" s="77">
        <f t="shared" ref="J61:K65" si="14">J62</f>
        <v>0.5</v>
      </c>
      <c r="K61" s="77">
        <f t="shared" si="14"/>
        <v>0</v>
      </c>
    </row>
    <row r="62" spans="1:12" ht="30.75" customHeight="1" x14ac:dyDescent="0.25">
      <c r="A62" s="84" t="s">
        <v>220</v>
      </c>
      <c r="B62" s="106" t="s">
        <v>25</v>
      </c>
      <c r="C62" s="106" t="s">
        <v>193</v>
      </c>
      <c r="D62" s="243"/>
      <c r="E62" s="74"/>
      <c r="F62" s="74"/>
      <c r="G62" s="74"/>
      <c r="H62" s="64"/>
      <c r="I62" s="77">
        <f>I63</f>
        <v>0.5</v>
      </c>
      <c r="J62" s="77">
        <f t="shared" si="14"/>
        <v>0.5</v>
      </c>
      <c r="K62" s="77">
        <f t="shared" si="14"/>
        <v>0</v>
      </c>
    </row>
    <row r="63" spans="1:12" ht="30.75" customHeight="1" x14ac:dyDescent="0.25">
      <c r="A63" s="244" t="s">
        <v>225</v>
      </c>
      <c r="B63" s="101" t="s">
        <v>25</v>
      </c>
      <c r="C63" s="101" t="s">
        <v>193</v>
      </c>
      <c r="D63" s="108" t="s">
        <v>221</v>
      </c>
      <c r="E63" s="5"/>
      <c r="F63" s="5"/>
      <c r="G63" s="5"/>
      <c r="H63" s="64"/>
      <c r="I63" s="25">
        <f>I64</f>
        <v>0.5</v>
      </c>
      <c r="J63" s="25">
        <f t="shared" si="14"/>
        <v>0.5</v>
      </c>
      <c r="K63" s="25">
        <f t="shared" si="14"/>
        <v>0</v>
      </c>
    </row>
    <row r="64" spans="1:12" ht="30.75" customHeight="1" x14ac:dyDescent="0.25">
      <c r="A64" s="244" t="s">
        <v>222</v>
      </c>
      <c r="B64" s="101" t="s">
        <v>25</v>
      </c>
      <c r="C64" s="101" t="s">
        <v>193</v>
      </c>
      <c r="D64" s="108" t="s">
        <v>221</v>
      </c>
      <c r="E64" s="5" t="s">
        <v>166</v>
      </c>
      <c r="F64" s="5" t="s">
        <v>32</v>
      </c>
      <c r="G64" s="5" t="s">
        <v>223</v>
      </c>
      <c r="H64" s="64"/>
      <c r="I64" s="25">
        <f>I65</f>
        <v>0.5</v>
      </c>
      <c r="J64" s="25">
        <f t="shared" si="14"/>
        <v>0.5</v>
      </c>
      <c r="K64" s="25">
        <f t="shared" si="14"/>
        <v>0</v>
      </c>
    </row>
    <row r="65" spans="1:12" ht="30.75" customHeight="1" x14ac:dyDescent="0.25">
      <c r="A65" s="70" t="s">
        <v>92</v>
      </c>
      <c r="B65" s="101" t="s">
        <v>25</v>
      </c>
      <c r="C65" s="101" t="s">
        <v>193</v>
      </c>
      <c r="D65" s="108" t="s">
        <v>221</v>
      </c>
      <c r="E65" s="5" t="s">
        <v>166</v>
      </c>
      <c r="F65" s="5" t="s">
        <v>32</v>
      </c>
      <c r="G65" s="5" t="s">
        <v>223</v>
      </c>
      <c r="H65" s="64" t="s">
        <v>94</v>
      </c>
      <c r="I65" s="25">
        <f>I66</f>
        <v>0.5</v>
      </c>
      <c r="J65" s="25">
        <f t="shared" si="14"/>
        <v>0.5</v>
      </c>
      <c r="K65" s="25">
        <f t="shared" si="14"/>
        <v>0</v>
      </c>
    </row>
    <row r="66" spans="1:12" ht="30.75" customHeight="1" x14ac:dyDescent="0.25">
      <c r="A66" s="70" t="s">
        <v>93</v>
      </c>
      <c r="B66" s="101" t="s">
        <v>25</v>
      </c>
      <c r="C66" s="101" t="s">
        <v>193</v>
      </c>
      <c r="D66" s="108" t="s">
        <v>221</v>
      </c>
      <c r="E66" s="5" t="s">
        <v>166</v>
      </c>
      <c r="F66" s="5" t="s">
        <v>32</v>
      </c>
      <c r="G66" s="5" t="s">
        <v>223</v>
      </c>
      <c r="H66" s="64" t="s">
        <v>95</v>
      </c>
      <c r="I66" s="25">
        <f>'Прил 2'!J63</f>
        <v>0.5</v>
      </c>
      <c r="J66" s="25">
        <f>'Прил 2'!K63</f>
        <v>0.5</v>
      </c>
      <c r="K66" s="25">
        <f>'Прил 2'!L63</f>
        <v>0</v>
      </c>
    </row>
    <row r="67" spans="1:12" x14ac:dyDescent="0.25">
      <c r="A67" s="73" t="s">
        <v>48</v>
      </c>
      <c r="B67" s="106" t="s">
        <v>14</v>
      </c>
      <c r="C67" s="106"/>
      <c r="D67" s="74"/>
      <c r="E67" s="74"/>
      <c r="F67" s="74"/>
      <c r="G67" s="74"/>
      <c r="H67" s="74"/>
      <c r="I67" s="77">
        <f>I68</f>
        <v>571.89254000000005</v>
      </c>
      <c r="J67" s="77">
        <f t="shared" ref="J67:K68" si="15">J68</f>
        <v>545.70000000000005</v>
      </c>
      <c r="K67" s="77">
        <f t="shared" si="15"/>
        <v>553.4</v>
      </c>
    </row>
    <row r="68" spans="1:12" x14ac:dyDescent="0.25">
      <c r="A68" s="73" t="s">
        <v>49</v>
      </c>
      <c r="B68" s="74" t="s">
        <v>14</v>
      </c>
      <c r="C68" s="74" t="s">
        <v>26</v>
      </c>
      <c r="D68" s="109"/>
      <c r="E68" s="109"/>
      <c r="F68" s="109"/>
      <c r="G68" s="109"/>
      <c r="H68" s="74"/>
      <c r="I68" s="77">
        <f>I69</f>
        <v>571.89254000000005</v>
      </c>
      <c r="J68" s="77">
        <f t="shared" si="15"/>
        <v>545.70000000000005</v>
      </c>
      <c r="K68" s="77">
        <f t="shared" si="15"/>
        <v>553.4</v>
      </c>
    </row>
    <row r="69" spans="1:12" ht="47.25" x14ac:dyDescent="0.25">
      <c r="A69" s="111" t="s">
        <v>230</v>
      </c>
      <c r="B69" s="65" t="s">
        <v>14</v>
      </c>
      <c r="C69" s="65" t="s">
        <v>26</v>
      </c>
      <c r="D69" s="65" t="s">
        <v>28</v>
      </c>
      <c r="E69" s="65"/>
      <c r="F69" s="65"/>
      <c r="G69" s="65"/>
      <c r="H69" s="5"/>
      <c r="I69" s="25">
        <f>I70</f>
        <v>571.89254000000005</v>
      </c>
      <c r="J69" s="25">
        <f t="shared" ref="I69:K71" si="16">J70</f>
        <v>545.70000000000005</v>
      </c>
      <c r="K69" s="25">
        <f t="shared" si="16"/>
        <v>553.4</v>
      </c>
      <c r="L69" s="21"/>
    </row>
    <row r="70" spans="1:12" ht="179.25" customHeight="1" x14ac:dyDescent="0.25">
      <c r="A70" s="132" t="s">
        <v>202</v>
      </c>
      <c r="B70" s="65" t="s">
        <v>14</v>
      </c>
      <c r="C70" s="65" t="s">
        <v>26</v>
      </c>
      <c r="D70" s="65" t="s">
        <v>28</v>
      </c>
      <c r="E70" s="65" t="s">
        <v>166</v>
      </c>
      <c r="F70" s="65" t="s">
        <v>13</v>
      </c>
      <c r="G70" s="233" t="s">
        <v>205</v>
      </c>
      <c r="H70" s="5"/>
      <c r="I70" s="25">
        <f t="shared" si="16"/>
        <v>571.89254000000005</v>
      </c>
      <c r="J70" s="25">
        <f t="shared" si="16"/>
        <v>545.70000000000005</v>
      </c>
      <c r="K70" s="25">
        <f t="shared" si="16"/>
        <v>553.4</v>
      </c>
      <c r="L70" s="21"/>
    </row>
    <row r="71" spans="1:12" ht="31.5" x14ac:dyDescent="0.25">
      <c r="A71" s="70" t="s">
        <v>92</v>
      </c>
      <c r="B71" s="65" t="s">
        <v>14</v>
      </c>
      <c r="C71" s="65" t="s">
        <v>26</v>
      </c>
      <c r="D71" s="65" t="s">
        <v>28</v>
      </c>
      <c r="E71" s="65" t="s">
        <v>166</v>
      </c>
      <c r="F71" s="65" t="s">
        <v>13</v>
      </c>
      <c r="G71" s="233" t="s">
        <v>205</v>
      </c>
      <c r="H71" s="5" t="s">
        <v>94</v>
      </c>
      <c r="I71" s="25">
        <f t="shared" si="16"/>
        <v>571.89254000000005</v>
      </c>
      <c r="J71" s="25">
        <f t="shared" si="16"/>
        <v>545.70000000000005</v>
      </c>
      <c r="K71" s="25">
        <f t="shared" si="16"/>
        <v>553.4</v>
      </c>
    </row>
    <row r="72" spans="1:12" ht="31.5" x14ac:dyDescent="0.25">
      <c r="A72" s="70" t="s">
        <v>93</v>
      </c>
      <c r="B72" s="65" t="s">
        <v>14</v>
      </c>
      <c r="C72" s="65" t="s">
        <v>26</v>
      </c>
      <c r="D72" s="65" t="s">
        <v>28</v>
      </c>
      <c r="E72" s="65" t="s">
        <v>166</v>
      </c>
      <c r="F72" s="65" t="s">
        <v>13</v>
      </c>
      <c r="G72" s="233" t="s">
        <v>205</v>
      </c>
      <c r="H72" s="5" t="s">
        <v>95</v>
      </c>
      <c r="I72" s="25">
        <f>'Прил 2'!J69</f>
        <v>571.89254000000005</v>
      </c>
      <c r="J72" s="25">
        <f>'Прил 2'!K69</f>
        <v>545.70000000000005</v>
      </c>
      <c r="K72" s="25">
        <f>'Прил 2'!L69</f>
        <v>553.4</v>
      </c>
    </row>
    <row r="73" spans="1:12" x14ac:dyDescent="0.25">
      <c r="A73" s="73" t="s">
        <v>17</v>
      </c>
      <c r="B73" s="74" t="s">
        <v>16</v>
      </c>
      <c r="C73" s="74"/>
      <c r="D73" s="74"/>
      <c r="E73" s="74"/>
      <c r="F73" s="74"/>
      <c r="G73" s="24"/>
      <c r="H73" s="24"/>
      <c r="I73" s="77">
        <f>I80+I74</f>
        <v>80</v>
      </c>
      <c r="J73" s="77">
        <f t="shared" ref="J73:K73" si="17">J80+J74</f>
        <v>30</v>
      </c>
      <c r="K73" s="77">
        <f t="shared" si="17"/>
        <v>30</v>
      </c>
    </row>
    <row r="74" spans="1:12" x14ac:dyDescent="0.25">
      <c r="A74" s="73" t="s">
        <v>50</v>
      </c>
      <c r="B74" s="74" t="s">
        <v>16</v>
      </c>
      <c r="C74" s="74" t="s">
        <v>24</v>
      </c>
      <c r="D74" s="74"/>
      <c r="E74" s="74"/>
      <c r="F74" s="74"/>
      <c r="G74" s="76"/>
      <c r="H74" s="76"/>
      <c r="I74" s="77">
        <f>I75</f>
        <v>50</v>
      </c>
      <c r="J74" s="77">
        <f t="shared" ref="J74:K78" si="18">J75</f>
        <v>0</v>
      </c>
      <c r="K74" s="77">
        <f t="shared" si="18"/>
        <v>0</v>
      </c>
    </row>
    <row r="75" spans="1:12" ht="47.25" x14ac:dyDescent="0.25">
      <c r="A75" s="78" t="s">
        <v>158</v>
      </c>
      <c r="B75" s="5" t="s">
        <v>16</v>
      </c>
      <c r="C75" s="5" t="s">
        <v>24</v>
      </c>
      <c r="D75" s="5" t="s">
        <v>43</v>
      </c>
      <c r="E75" s="74"/>
      <c r="F75" s="74"/>
      <c r="G75" s="76"/>
      <c r="H75" s="76"/>
      <c r="I75" s="77">
        <f>I76</f>
        <v>50</v>
      </c>
      <c r="J75" s="77">
        <f t="shared" si="18"/>
        <v>0</v>
      </c>
      <c r="K75" s="77">
        <f t="shared" si="18"/>
        <v>0</v>
      </c>
    </row>
    <row r="76" spans="1:12" ht="63" x14ac:dyDescent="0.25">
      <c r="A76" s="78" t="s">
        <v>159</v>
      </c>
      <c r="B76" s="5" t="s">
        <v>16</v>
      </c>
      <c r="C76" s="5" t="s">
        <v>24</v>
      </c>
      <c r="D76" s="5" t="s">
        <v>43</v>
      </c>
      <c r="E76" s="5" t="s">
        <v>20</v>
      </c>
      <c r="F76" s="5"/>
      <c r="G76" s="24"/>
      <c r="H76" s="24"/>
      <c r="I76" s="77">
        <f>I77</f>
        <v>50</v>
      </c>
      <c r="J76" s="77">
        <f t="shared" si="18"/>
        <v>0</v>
      </c>
      <c r="K76" s="77">
        <f t="shared" si="18"/>
        <v>0</v>
      </c>
    </row>
    <row r="77" spans="1:12" ht="63" x14ac:dyDescent="0.25">
      <c r="A77" s="105" t="s">
        <v>234</v>
      </c>
      <c r="B77" s="5" t="s">
        <v>16</v>
      </c>
      <c r="C77" s="5" t="s">
        <v>24</v>
      </c>
      <c r="D77" s="5">
        <v>89</v>
      </c>
      <c r="E77" s="5">
        <v>1</v>
      </c>
      <c r="F77" s="5" t="s">
        <v>32</v>
      </c>
      <c r="G77" s="5" t="s">
        <v>235</v>
      </c>
      <c r="H77" s="64"/>
      <c r="I77" s="77">
        <f>I78</f>
        <v>50</v>
      </c>
      <c r="J77" s="77">
        <f t="shared" si="18"/>
        <v>0</v>
      </c>
      <c r="K77" s="77">
        <f t="shared" si="18"/>
        <v>0</v>
      </c>
    </row>
    <row r="78" spans="1:12" ht="31.5" x14ac:dyDescent="0.25">
      <c r="A78" s="70" t="s">
        <v>92</v>
      </c>
      <c r="B78" s="5" t="s">
        <v>16</v>
      </c>
      <c r="C78" s="5" t="s">
        <v>24</v>
      </c>
      <c r="D78" s="5">
        <v>89</v>
      </c>
      <c r="E78" s="5">
        <v>1</v>
      </c>
      <c r="F78" s="5" t="s">
        <v>32</v>
      </c>
      <c r="G78" s="5" t="s">
        <v>235</v>
      </c>
      <c r="H78" s="64" t="s">
        <v>94</v>
      </c>
      <c r="I78" s="77">
        <f>I79</f>
        <v>50</v>
      </c>
      <c r="J78" s="77">
        <f t="shared" si="18"/>
        <v>0</v>
      </c>
      <c r="K78" s="77">
        <f t="shared" si="18"/>
        <v>0</v>
      </c>
    </row>
    <row r="79" spans="1:12" ht="31.5" x14ac:dyDescent="0.25">
      <c r="A79" s="70" t="s">
        <v>93</v>
      </c>
      <c r="B79" s="5" t="s">
        <v>16</v>
      </c>
      <c r="C79" s="5" t="s">
        <v>24</v>
      </c>
      <c r="D79" s="5">
        <v>89</v>
      </c>
      <c r="E79" s="5">
        <v>1</v>
      </c>
      <c r="F79" s="5" t="s">
        <v>32</v>
      </c>
      <c r="G79" s="5" t="s">
        <v>235</v>
      </c>
      <c r="H79" s="64" t="s">
        <v>95</v>
      </c>
      <c r="I79" s="77">
        <f>'Прил 2'!J76</f>
        <v>50</v>
      </c>
      <c r="J79" s="77">
        <f>'Прил 2'!K76</f>
        <v>0</v>
      </c>
      <c r="K79" s="77">
        <f>'Прил 2'!L76</f>
        <v>0</v>
      </c>
    </row>
    <row r="80" spans="1:12" x14ac:dyDescent="0.25">
      <c r="A80" s="73" t="s">
        <v>51</v>
      </c>
      <c r="B80" s="74" t="s">
        <v>16</v>
      </c>
      <c r="C80" s="74" t="s">
        <v>25</v>
      </c>
      <c r="D80" s="74"/>
      <c r="E80" s="74"/>
      <c r="F80" s="75"/>
      <c r="G80" s="76"/>
      <c r="H80" s="76"/>
      <c r="I80" s="77">
        <f>I81</f>
        <v>30</v>
      </c>
      <c r="J80" s="77">
        <f t="shared" ref="J80:K80" si="19">J81</f>
        <v>30</v>
      </c>
      <c r="K80" s="77">
        <f t="shared" si="19"/>
        <v>30</v>
      </c>
    </row>
    <row r="81" spans="1:12" ht="31.5" x14ac:dyDescent="0.25">
      <c r="A81" s="105" t="s">
        <v>227</v>
      </c>
      <c r="B81" s="5" t="s">
        <v>16</v>
      </c>
      <c r="C81" s="5" t="s">
        <v>25</v>
      </c>
      <c r="D81" s="5" t="s">
        <v>226</v>
      </c>
      <c r="E81" s="65" t="s">
        <v>166</v>
      </c>
      <c r="F81" s="65"/>
      <c r="G81" s="24"/>
      <c r="H81" s="24"/>
      <c r="I81" s="25">
        <f>I82+I86</f>
        <v>30</v>
      </c>
      <c r="J81" s="25">
        <f t="shared" ref="J81:K81" si="20">J82+J86</f>
        <v>30</v>
      </c>
      <c r="K81" s="25">
        <f t="shared" si="20"/>
        <v>30</v>
      </c>
    </row>
    <row r="82" spans="1:12" ht="47.25" x14ac:dyDescent="0.25">
      <c r="A82" s="105" t="s">
        <v>228</v>
      </c>
      <c r="B82" s="5" t="s">
        <v>16</v>
      </c>
      <c r="C82" s="5" t="s">
        <v>25</v>
      </c>
      <c r="D82" s="5" t="s">
        <v>226</v>
      </c>
      <c r="E82" s="65" t="s">
        <v>166</v>
      </c>
      <c r="F82" s="65" t="s">
        <v>13</v>
      </c>
      <c r="G82" s="24"/>
      <c r="H82" s="24"/>
      <c r="I82" s="25">
        <f>I83</f>
        <v>10</v>
      </c>
      <c r="J82" s="25">
        <f t="shared" ref="J82:K83" si="21">J83</f>
        <v>10</v>
      </c>
      <c r="K82" s="25">
        <f t="shared" si="21"/>
        <v>10</v>
      </c>
    </row>
    <row r="83" spans="1:12" ht="18" customHeight="1" x14ac:dyDescent="0.25">
      <c r="A83" s="70" t="s">
        <v>52</v>
      </c>
      <c r="B83" s="5" t="s">
        <v>16</v>
      </c>
      <c r="C83" s="5" t="s">
        <v>25</v>
      </c>
      <c r="D83" s="5" t="s">
        <v>226</v>
      </c>
      <c r="E83" s="65" t="s">
        <v>166</v>
      </c>
      <c r="F83" s="65" t="s">
        <v>13</v>
      </c>
      <c r="G83" s="72">
        <v>43010</v>
      </c>
      <c r="H83" s="24"/>
      <c r="I83" s="25">
        <f>I84</f>
        <v>10</v>
      </c>
      <c r="J83" s="25">
        <f t="shared" si="21"/>
        <v>10</v>
      </c>
      <c r="K83" s="25">
        <f t="shared" si="21"/>
        <v>10</v>
      </c>
    </row>
    <row r="84" spans="1:12" ht="31.5" x14ac:dyDescent="0.25">
      <c r="A84" s="70" t="s">
        <v>92</v>
      </c>
      <c r="B84" s="5" t="s">
        <v>16</v>
      </c>
      <c r="C84" s="5" t="s">
        <v>25</v>
      </c>
      <c r="D84" s="5" t="s">
        <v>226</v>
      </c>
      <c r="E84" s="65" t="s">
        <v>166</v>
      </c>
      <c r="F84" s="65" t="s">
        <v>13</v>
      </c>
      <c r="G84" s="72">
        <v>43010</v>
      </c>
      <c r="H84" s="72">
        <v>200</v>
      </c>
      <c r="I84" s="25">
        <f>I85</f>
        <v>10</v>
      </c>
      <c r="J84" s="25">
        <f t="shared" ref="J84:K86" si="22">J85</f>
        <v>10</v>
      </c>
      <c r="K84" s="25">
        <f t="shared" si="22"/>
        <v>10</v>
      </c>
    </row>
    <row r="85" spans="1:12" ht="31.5" x14ac:dyDescent="0.25">
      <c r="A85" s="70" t="s">
        <v>93</v>
      </c>
      <c r="B85" s="5" t="s">
        <v>16</v>
      </c>
      <c r="C85" s="5" t="s">
        <v>25</v>
      </c>
      <c r="D85" s="5" t="s">
        <v>226</v>
      </c>
      <c r="E85" s="65" t="s">
        <v>166</v>
      </c>
      <c r="F85" s="65" t="s">
        <v>13</v>
      </c>
      <c r="G85" s="72">
        <v>43010</v>
      </c>
      <c r="H85" s="72">
        <v>240</v>
      </c>
      <c r="I85" s="25">
        <f>'Прил 2'!J82</f>
        <v>10</v>
      </c>
      <c r="J85" s="25">
        <f>'Прил 2'!K82</f>
        <v>10</v>
      </c>
      <c r="K85" s="25">
        <f>'Прил 2'!L82</f>
        <v>10</v>
      </c>
    </row>
    <row r="86" spans="1:12" ht="63" x14ac:dyDescent="0.25">
      <c r="A86" s="70" t="s">
        <v>229</v>
      </c>
      <c r="B86" s="5" t="s">
        <v>16</v>
      </c>
      <c r="C86" s="5" t="s">
        <v>25</v>
      </c>
      <c r="D86" s="5" t="s">
        <v>226</v>
      </c>
      <c r="E86" s="65" t="s">
        <v>166</v>
      </c>
      <c r="F86" s="65" t="s">
        <v>25</v>
      </c>
      <c r="G86" s="72"/>
      <c r="H86" s="72"/>
      <c r="I86" s="25">
        <f>I87</f>
        <v>20</v>
      </c>
      <c r="J86" s="25">
        <f t="shared" si="22"/>
        <v>20</v>
      </c>
      <c r="K86" s="25">
        <f t="shared" si="22"/>
        <v>20</v>
      </c>
    </row>
    <row r="87" spans="1:12" x14ac:dyDescent="0.25">
      <c r="A87" s="70" t="s">
        <v>132</v>
      </c>
      <c r="B87" s="5" t="s">
        <v>16</v>
      </c>
      <c r="C87" s="5" t="s">
        <v>25</v>
      </c>
      <c r="D87" s="5" t="s">
        <v>226</v>
      </c>
      <c r="E87" s="65" t="s">
        <v>166</v>
      </c>
      <c r="F87" s="65" t="s">
        <v>25</v>
      </c>
      <c r="G87" s="72">
        <v>43040</v>
      </c>
      <c r="H87" s="24"/>
      <c r="I87" s="25">
        <f>I88</f>
        <v>20</v>
      </c>
      <c r="J87" s="25">
        <f t="shared" ref="J87:K88" si="23">J88</f>
        <v>20</v>
      </c>
      <c r="K87" s="25">
        <f t="shared" si="23"/>
        <v>20</v>
      </c>
    </row>
    <row r="88" spans="1:12" ht="31.5" x14ac:dyDescent="0.25">
      <c r="A88" s="70" t="s">
        <v>92</v>
      </c>
      <c r="B88" s="5" t="s">
        <v>16</v>
      </c>
      <c r="C88" s="5" t="s">
        <v>25</v>
      </c>
      <c r="D88" s="5" t="s">
        <v>226</v>
      </c>
      <c r="E88" s="65" t="s">
        <v>166</v>
      </c>
      <c r="F88" s="65" t="s">
        <v>25</v>
      </c>
      <c r="G88" s="72">
        <v>43040</v>
      </c>
      <c r="H88" s="72">
        <v>200</v>
      </c>
      <c r="I88" s="25">
        <f>I89</f>
        <v>20</v>
      </c>
      <c r="J88" s="25">
        <f t="shared" si="23"/>
        <v>20</v>
      </c>
      <c r="K88" s="25">
        <f t="shared" si="23"/>
        <v>20</v>
      </c>
    </row>
    <row r="89" spans="1:12" ht="31.5" x14ac:dyDescent="0.25">
      <c r="A89" s="70" t="s">
        <v>93</v>
      </c>
      <c r="B89" s="5" t="s">
        <v>16</v>
      </c>
      <c r="C89" s="5" t="s">
        <v>25</v>
      </c>
      <c r="D89" s="5" t="s">
        <v>226</v>
      </c>
      <c r="E89" s="65" t="s">
        <v>166</v>
      </c>
      <c r="F89" s="65" t="s">
        <v>25</v>
      </c>
      <c r="G89" s="72">
        <v>43040</v>
      </c>
      <c r="H89" s="72">
        <v>240</v>
      </c>
      <c r="I89" s="25">
        <f>'Прил 2'!J86</f>
        <v>20</v>
      </c>
      <c r="J89" s="25">
        <f>'Прил 2'!K86</f>
        <v>20</v>
      </c>
      <c r="K89" s="25">
        <f>'Прил 2'!L86</f>
        <v>20</v>
      </c>
    </row>
    <row r="90" spans="1:12" x14ac:dyDescent="0.25">
      <c r="A90" s="73" t="s">
        <v>53</v>
      </c>
      <c r="B90" s="74" t="s">
        <v>27</v>
      </c>
      <c r="C90" s="74"/>
      <c r="D90" s="79"/>
      <c r="E90" s="74"/>
      <c r="F90" s="74"/>
      <c r="G90" s="74"/>
      <c r="H90" s="80"/>
      <c r="I90" s="77">
        <f t="shared" ref="I90:K95" si="24">I91</f>
        <v>110.7</v>
      </c>
      <c r="J90" s="77">
        <f t="shared" si="24"/>
        <v>79.33</v>
      </c>
      <c r="K90" s="77">
        <f t="shared" si="24"/>
        <v>47.050000000000004</v>
      </c>
    </row>
    <row r="91" spans="1:12" x14ac:dyDescent="0.25">
      <c r="A91" s="81" t="s">
        <v>23</v>
      </c>
      <c r="B91" s="74" t="s">
        <v>27</v>
      </c>
      <c r="C91" s="74" t="s">
        <v>13</v>
      </c>
      <c r="D91" s="80"/>
      <c r="E91" s="74"/>
      <c r="F91" s="74"/>
      <c r="G91" s="74"/>
      <c r="H91" s="80"/>
      <c r="I91" s="77">
        <f>I92</f>
        <v>110.7</v>
      </c>
      <c r="J91" s="77">
        <f t="shared" si="24"/>
        <v>79.33</v>
      </c>
      <c r="K91" s="77">
        <f t="shared" si="24"/>
        <v>47.050000000000004</v>
      </c>
    </row>
    <row r="92" spans="1:12" ht="47.25" x14ac:dyDescent="0.25">
      <c r="A92" s="78" t="s">
        <v>158</v>
      </c>
      <c r="B92" s="5" t="s">
        <v>27</v>
      </c>
      <c r="C92" s="5" t="s">
        <v>13</v>
      </c>
      <c r="D92" s="5">
        <v>89</v>
      </c>
      <c r="E92" s="5"/>
      <c r="F92" s="5"/>
      <c r="G92" s="5"/>
      <c r="H92" s="64"/>
      <c r="I92" s="25">
        <f>I93</f>
        <v>110.7</v>
      </c>
      <c r="J92" s="25">
        <f t="shared" si="24"/>
        <v>79.33</v>
      </c>
      <c r="K92" s="25">
        <f t="shared" si="24"/>
        <v>47.050000000000004</v>
      </c>
      <c r="L92" s="19"/>
    </row>
    <row r="93" spans="1:12" ht="51.75" customHeight="1" x14ac:dyDescent="0.25">
      <c r="A93" s="78" t="s">
        <v>159</v>
      </c>
      <c r="B93" s="5" t="s">
        <v>27</v>
      </c>
      <c r="C93" s="5" t="s">
        <v>13</v>
      </c>
      <c r="D93" s="5">
        <v>89</v>
      </c>
      <c r="E93" s="5">
        <v>1</v>
      </c>
      <c r="F93" s="5"/>
      <c r="G93" s="5"/>
      <c r="H93" s="64"/>
      <c r="I93" s="25">
        <f>I94</f>
        <v>110.7</v>
      </c>
      <c r="J93" s="25">
        <f t="shared" si="24"/>
        <v>79.33</v>
      </c>
      <c r="K93" s="25">
        <f t="shared" si="24"/>
        <v>47.050000000000004</v>
      </c>
      <c r="L93" s="19"/>
    </row>
    <row r="94" spans="1:12" x14ac:dyDescent="0.25">
      <c r="A94" s="78" t="s">
        <v>87</v>
      </c>
      <c r="B94" s="82" t="s">
        <v>27</v>
      </c>
      <c r="C94" s="82" t="s">
        <v>13</v>
      </c>
      <c r="D94" s="83">
        <v>89</v>
      </c>
      <c r="E94" s="65">
        <v>1</v>
      </c>
      <c r="F94" s="65" t="s">
        <v>32</v>
      </c>
      <c r="G94" s="65" t="s">
        <v>55</v>
      </c>
      <c r="H94" s="83"/>
      <c r="I94" s="25">
        <f t="shared" si="24"/>
        <v>110.7</v>
      </c>
      <c r="J94" s="25">
        <f t="shared" si="24"/>
        <v>79.33</v>
      </c>
      <c r="K94" s="25">
        <f t="shared" si="24"/>
        <v>47.050000000000004</v>
      </c>
    </row>
    <row r="95" spans="1:12" x14ac:dyDescent="0.25">
      <c r="A95" s="78" t="s">
        <v>88</v>
      </c>
      <c r="B95" s="82" t="s">
        <v>27</v>
      </c>
      <c r="C95" s="82" t="s">
        <v>13</v>
      </c>
      <c r="D95" s="83">
        <v>89</v>
      </c>
      <c r="E95" s="65">
        <v>1</v>
      </c>
      <c r="F95" s="65" t="s">
        <v>32</v>
      </c>
      <c r="G95" s="65" t="s">
        <v>55</v>
      </c>
      <c r="H95" s="83" t="s">
        <v>90</v>
      </c>
      <c r="I95" s="25">
        <f t="shared" si="24"/>
        <v>110.7</v>
      </c>
      <c r="J95" s="25">
        <f t="shared" si="24"/>
        <v>79.33</v>
      </c>
      <c r="K95" s="25">
        <f t="shared" si="24"/>
        <v>47.050000000000004</v>
      </c>
    </row>
    <row r="96" spans="1:12" x14ac:dyDescent="0.25">
      <c r="A96" s="78" t="s">
        <v>89</v>
      </c>
      <c r="B96" s="82" t="s">
        <v>27</v>
      </c>
      <c r="C96" s="82" t="s">
        <v>13</v>
      </c>
      <c r="D96" s="83">
        <v>89</v>
      </c>
      <c r="E96" s="65">
        <v>1</v>
      </c>
      <c r="F96" s="65" t="s">
        <v>32</v>
      </c>
      <c r="G96" s="65" t="s">
        <v>55</v>
      </c>
      <c r="H96" s="83" t="s">
        <v>91</v>
      </c>
      <c r="I96" s="25">
        <f>'Прил 2'!J93</f>
        <v>110.7</v>
      </c>
      <c r="J96" s="25">
        <f>'Прил 2'!K93</f>
        <v>79.33</v>
      </c>
      <c r="K96" s="25">
        <f>'Прил 2'!L93</f>
        <v>47.050000000000004</v>
      </c>
    </row>
    <row r="97" spans="1:11" x14ac:dyDescent="0.25">
      <c r="A97" s="84" t="s">
        <v>15</v>
      </c>
      <c r="B97" s="85" t="s">
        <v>28</v>
      </c>
      <c r="C97" s="85"/>
      <c r="D97" s="86"/>
      <c r="E97" s="87"/>
      <c r="F97" s="87"/>
      <c r="G97" s="87"/>
      <c r="H97" s="86"/>
      <c r="I97" s="77">
        <f t="shared" ref="I97:K102" si="25">I98</f>
        <v>1.5</v>
      </c>
      <c r="J97" s="77">
        <f t="shared" si="25"/>
        <v>1.5</v>
      </c>
      <c r="K97" s="77">
        <f t="shared" si="25"/>
        <v>1.5</v>
      </c>
    </row>
    <row r="98" spans="1:11" ht="31.5" x14ac:dyDescent="0.25">
      <c r="A98" s="84" t="s">
        <v>56</v>
      </c>
      <c r="B98" s="87">
        <v>13</v>
      </c>
      <c r="C98" s="87" t="s">
        <v>13</v>
      </c>
      <c r="D98" s="88"/>
      <c r="E98" s="87"/>
      <c r="F98" s="87"/>
      <c r="G98" s="87"/>
      <c r="H98" s="86"/>
      <c r="I98" s="77">
        <f t="shared" si="25"/>
        <v>1.5</v>
      </c>
      <c r="J98" s="77">
        <f t="shared" si="25"/>
        <v>1.5</v>
      </c>
      <c r="K98" s="77">
        <f t="shared" si="25"/>
        <v>1.5</v>
      </c>
    </row>
    <row r="99" spans="1:11" ht="47.25" x14ac:dyDescent="0.25">
      <c r="A99" s="78" t="s">
        <v>158</v>
      </c>
      <c r="B99" s="65" t="s">
        <v>28</v>
      </c>
      <c r="C99" s="65" t="s">
        <v>13</v>
      </c>
      <c r="D99" s="5">
        <v>89</v>
      </c>
      <c r="E99" s="5">
        <v>0</v>
      </c>
      <c r="F99" s="65"/>
      <c r="G99" s="65"/>
      <c r="H99" s="83"/>
      <c r="I99" s="25">
        <f t="shared" si="25"/>
        <v>1.5</v>
      </c>
      <c r="J99" s="25">
        <f t="shared" si="25"/>
        <v>1.5</v>
      </c>
      <c r="K99" s="25">
        <f t="shared" si="25"/>
        <v>1.5</v>
      </c>
    </row>
    <row r="100" spans="1:11" ht="52.5" customHeight="1" x14ac:dyDescent="0.25">
      <c r="A100" s="78" t="s">
        <v>159</v>
      </c>
      <c r="B100" s="65" t="s">
        <v>28</v>
      </c>
      <c r="C100" s="65" t="s">
        <v>13</v>
      </c>
      <c r="D100" s="5">
        <v>89</v>
      </c>
      <c r="E100" s="5">
        <v>1</v>
      </c>
      <c r="F100" s="65"/>
      <c r="G100" s="65"/>
      <c r="H100" s="83"/>
      <c r="I100" s="25">
        <f t="shared" si="25"/>
        <v>1.5</v>
      </c>
      <c r="J100" s="25">
        <f t="shared" si="25"/>
        <v>1.5</v>
      </c>
      <c r="K100" s="25">
        <f t="shared" si="25"/>
        <v>1.5</v>
      </c>
    </row>
    <row r="101" spans="1:11" x14ac:dyDescent="0.25">
      <c r="A101" s="70" t="s">
        <v>57</v>
      </c>
      <c r="B101" s="65">
        <v>13</v>
      </c>
      <c r="C101" s="65" t="s">
        <v>13</v>
      </c>
      <c r="D101" s="89">
        <v>89</v>
      </c>
      <c r="E101" s="65">
        <v>1</v>
      </c>
      <c r="F101" s="65" t="s">
        <v>32</v>
      </c>
      <c r="G101" s="65">
        <v>41240</v>
      </c>
      <c r="H101" s="83"/>
      <c r="I101" s="25">
        <f t="shared" si="25"/>
        <v>1.5</v>
      </c>
      <c r="J101" s="25">
        <f t="shared" si="25"/>
        <v>1.5</v>
      </c>
      <c r="K101" s="25">
        <f t="shared" si="25"/>
        <v>1.5</v>
      </c>
    </row>
    <row r="102" spans="1:11" x14ac:dyDescent="0.25">
      <c r="A102" s="70" t="s">
        <v>85</v>
      </c>
      <c r="B102" s="65">
        <v>13</v>
      </c>
      <c r="C102" s="65" t="s">
        <v>13</v>
      </c>
      <c r="D102" s="89">
        <v>89</v>
      </c>
      <c r="E102" s="65">
        <v>1</v>
      </c>
      <c r="F102" s="65" t="s">
        <v>32</v>
      </c>
      <c r="G102" s="65" t="s">
        <v>62</v>
      </c>
      <c r="H102" s="83" t="s">
        <v>86</v>
      </c>
      <c r="I102" s="25">
        <f t="shared" si="25"/>
        <v>1.5</v>
      </c>
      <c r="J102" s="25">
        <f t="shared" si="25"/>
        <v>1.5</v>
      </c>
      <c r="K102" s="25">
        <f t="shared" si="25"/>
        <v>1.5</v>
      </c>
    </row>
    <row r="103" spans="1:11" x14ac:dyDescent="0.25">
      <c r="A103" s="69" t="s">
        <v>58</v>
      </c>
      <c r="B103" s="65">
        <v>13</v>
      </c>
      <c r="C103" s="65" t="s">
        <v>13</v>
      </c>
      <c r="D103" s="89">
        <v>89</v>
      </c>
      <c r="E103" s="65">
        <v>1</v>
      </c>
      <c r="F103" s="65" t="s">
        <v>32</v>
      </c>
      <c r="G103" s="65" t="s">
        <v>62</v>
      </c>
      <c r="H103" s="83">
        <v>730</v>
      </c>
      <c r="I103" s="25">
        <f>'Прил 2'!J100</f>
        <v>1.5</v>
      </c>
      <c r="J103" s="25">
        <f>'Прил 2'!K100</f>
        <v>1.5</v>
      </c>
      <c r="K103" s="25">
        <f>'Прил 2'!L100</f>
        <v>1.5</v>
      </c>
    </row>
    <row r="104" spans="1:11" x14ac:dyDescent="0.25">
      <c r="A104" s="69" t="s">
        <v>192</v>
      </c>
      <c r="B104" s="65" t="s">
        <v>161</v>
      </c>
      <c r="C104" s="65"/>
      <c r="D104" s="89"/>
      <c r="E104" s="65"/>
      <c r="F104" s="65"/>
      <c r="G104" s="65"/>
      <c r="H104" s="83"/>
      <c r="I104" s="25"/>
      <c r="J104" s="25">
        <f t="shared" ref="J104:K109" si="26">J105</f>
        <v>31.37</v>
      </c>
      <c r="K104" s="25">
        <f t="shared" si="26"/>
        <v>63.65</v>
      </c>
    </row>
    <row r="105" spans="1:11" x14ac:dyDescent="0.25">
      <c r="A105" s="69" t="s">
        <v>192</v>
      </c>
      <c r="B105" s="65" t="s">
        <v>161</v>
      </c>
      <c r="C105" s="65">
        <v>99</v>
      </c>
      <c r="D105" s="89"/>
      <c r="E105" s="65"/>
      <c r="F105" s="65"/>
      <c r="G105" s="65"/>
      <c r="H105" s="83"/>
      <c r="I105" s="25"/>
      <c r="J105" s="25">
        <f t="shared" si="26"/>
        <v>31.37</v>
      </c>
      <c r="K105" s="25">
        <f t="shared" si="26"/>
        <v>63.65</v>
      </c>
    </row>
    <row r="106" spans="1:11" ht="47.25" x14ac:dyDescent="0.25">
      <c r="A106" s="78" t="s">
        <v>158</v>
      </c>
      <c r="B106" s="65" t="s">
        <v>161</v>
      </c>
      <c r="C106" s="65">
        <v>99</v>
      </c>
      <c r="D106" s="65" t="s">
        <v>43</v>
      </c>
      <c r="E106" s="65" t="s">
        <v>166</v>
      </c>
      <c r="F106" s="65"/>
      <c r="G106" s="65"/>
      <c r="H106" s="83"/>
      <c r="I106" s="25"/>
      <c r="J106" s="25">
        <f t="shared" si="26"/>
        <v>31.37</v>
      </c>
      <c r="K106" s="25">
        <f t="shared" si="26"/>
        <v>63.65</v>
      </c>
    </row>
    <row r="107" spans="1:11" ht="53.25" customHeight="1" x14ac:dyDescent="0.25">
      <c r="A107" s="78" t="s">
        <v>159</v>
      </c>
      <c r="B107" s="65" t="s">
        <v>161</v>
      </c>
      <c r="C107" s="65">
        <v>99</v>
      </c>
      <c r="D107" s="65" t="s">
        <v>43</v>
      </c>
      <c r="E107" s="65" t="s">
        <v>20</v>
      </c>
      <c r="F107" s="65"/>
      <c r="G107" s="65"/>
      <c r="H107" s="83"/>
      <c r="I107" s="25"/>
      <c r="J107" s="25">
        <f t="shared" si="26"/>
        <v>31.37</v>
      </c>
      <c r="K107" s="25">
        <f t="shared" si="26"/>
        <v>63.65</v>
      </c>
    </row>
    <row r="108" spans="1:11" x14ac:dyDescent="0.25">
      <c r="A108" s="69" t="s">
        <v>192</v>
      </c>
      <c r="B108" s="65" t="s">
        <v>161</v>
      </c>
      <c r="C108" s="65">
        <v>99</v>
      </c>
      <c r="D108" s="65" t="s">
        <v>43</v>
      </c>
      <c r="E108" s="65" t="s">
        <v>20</v>
      </c>
      <c r="F108" s="65" t="s">
        <v>32</v>
      </c>
      <c r="G108" s="65" t="s">
        <v>162</v>
      </c>
      <c r="H108" s="65"/>
      <c r="I108" s="25"/>
      <c r="J108" s="25">
        <f t="shared" si="26"/>
        <v>31.37</v>
      </c>
      <c r="K108" s="25">
        <f t="shared" si="26"/>
        <v>63.65</v>
      </c>
    </row>
    <row r="109" spans="1:11" x14ac:dyDescent="0.25">
      <c r="A109" s="69" t="s">
        <v>100</v>
      </c>
      <c r="B109" s="65" t="s">
        <v>161</v>
      </c>
      <c r="C109" s="65">
        <v>99</v>
      </c>
      <c r="D109" s="65" t="s">
        <v>43</v>
      </c>
      <c r="E109" s="65" t="s">
        <v>20</v>
      </c>
      <c r="F109" s="65" t="s">
        <v>32</v>
      </c>
      <c r="G109" s="65" t="s">
        <v>162</v>
      </c>
      <c r="H109" s="65" t="s">
        <v>101</v>
      </c>
      <c r="I109" s="24"/>
      <c r="J109" s="117">
        <f t="shared" si="26"/>
        <v>31.37</v>
      </c>
      <c r="K109" s="117">
        <f t="shared" si="26"/>
        <v>63.65</v>
      </c>
    </row>
    <row r="110" spans="1:11" x14ac:dyDescent="0.25">
      <c r="A110" s="69" t="s">
        <v>42</v>
      </c>
      <c r="B110" s="65" t="s">
        <v>161</v>
      </c>
      <c r="C110" s="65" t="s">
        <v>161</v>
      </c>
      <c r="D110" s="65" t="s">
        <v>43</v>
      </c>
      <c r="E110" s="65" t="s">
        <v>20</v>
      </c>
      <c r="F110" s="65" t="s">
        <v>32</v>
      </c>
      <c r="G110" s="65" t="s">
        <v>162</v>
      </c>
      <c r="H110" s="65" t="s">
        <v>44</v>
      </c>
      <c r="I110" s="24"/>
      <c r="J110" s="117">
        <f>'Прил 2'!K107</f>
        <v>31.37</v>
      </c>
      <c r="K110" s="117">
        <f>'Прил 2'!L107</f>
        <v>63.65</v>
      </c>
    </row>
  </sheetData>
  <autoFilter ref="A6:K110"/>
  <mergeCells count="8">
    <mergeCell ref="I1:K1"/>
    <mergeCell ref="A2:K2"/>
    <mergeCell ref="A4:A5"/>
    <mergeCell ref="B4:B5"/>
    <mergeCell ref="C4:C5"/>
    <mergeCell ref="D4:G5"/>
    <mergeCell ref="H4:H5"/>
    <mergeCell ref="I4:K4"/>
  </mergeCells>
  <conditionalFormatting sqref="B39 B43">
    <cfRule type="expression" dxfId="62" priority="71" stopIfTrue="1">
      <formula>$F39=""</formula>
    </cfRule>
    <cfRule type="expression" dxfId="61" priority="72" stopIfTrue="1">
      <formula>#REF!&lt;&gt;""</formula>
    </cfRule>
    <cfRule type="expression" dxfId="60" priority="73" stopIfTrue="1">
      <formula>AND($G39="",$F39&lt;&gt;"")</formula>
    </cfRule>
  </conditionalFormatting>
  <conditionalFormatting sqref="B59">
    <cfRule type="expression" dxfId="59" priority="68" stopIfTrue="1">
      <formula>$F59=""</formula>
    </cfRule>
    <cfRule type="expression" dxfId="58" priority="70" stopIfTrue="1">
      <formula>AND($G59="",$F59&lt;&gt;"")</formula>
    </cfRule>
  </conditionalFormatting>
  <conditionalFormatting sqref="A37">
    <cfRule type="expression" dxfId="57" priority="65" stopIfTrue="1">
      <formula>$F37=""</formula>
    </cfRule>
    <cfRule type="expression" dxfId="56" priority="66" stopIfTrue="1">
      <formula>#REF!&lt;&gt;""</formula>
    </cfRule>
    <cfRule type="expression" dxfId="55" priority="67" stopIfTrue="1">
      <formula>AND($G37="",$F37&lt;&gt;"")</formula>
    </cfRule>
  </conditionalFormatting>
  <conditionalFormatting sqref="A84 A87">
    <cfRule type="expression" dxfId="54" priority="59" stopIfTrue="1">
      <formula>$F84=""</formula>
    </cfRule>
    <cfRule type="expression" dxfId="53" priority="61" stopIfTrue="1">
      <formula>AND($G84="",$F84&lt;&gt;"")</formula>
    </cfRule>
  </conditionalFormatting>
  <conditionalFormatting sqref="A87">
    <cfRule type="expression" dxfId="52" priority="56" stopIfTrue="1">
      <formula>$F87=""</formula>
    </cfRule>
    <cfRule type="expression" dxfId="51" priority="58" stopIfTrue="1">
      <formula>AND($G87="",$F87&lt;&gt;"")</formula>
    </cfRule>
  </conditionalFormatting>
  <conditionalFormatting sqref="A37">
    <cfRule type="expression" dxfId="50" priority="53" stopIfTrue="1">
      <formula>$F37=""</formula>
    </cfRule>
    <cfRule type="expression" dxfId="49" priority="54" stopIfTrue="1">
      <formula>#REF!&lt;&gt;""</formula>
    </cfRule>
    <cfRule type="expression" dxfId="48" priority="55" stopIfTrue="1">
      <formula>AND($G37="",$F37&lt;&gt;"")</formula>
    </cfRule>
  </conditionalFormatting>
  <conditionalFormatting sqref="A34">
    <cfRule type="expression" dxfId="47" priority="50" stopIfTrue="1">
      <formula>$F34=""</formula>
    </cfRule>
    <cfRule type="expression" dxfId="46" priority="51" stopIfTrue="1">
      <formula>#REF!&lt;&gt;""</formula>
    </cfRule>
    <cfRule type="expression" dxfId="45" priority="52" stopIfTrue="1">
      <formula>AND($G34="",$F34&lt;&gt;"")</formula>
    </cfRule>
  </conditionalFormatting>
  <conditionalFormatting sqref="F37 E80:E82 F81:F83">
    <cfRule type="expression" dxfId="44" priority="48" stopIfTrue="1">
      <formula>$C37=""</formula>
    </cfRule>
    <cfRule type="expression" dxfId="43" priority="49" stopIfTrue="1">
      <formula>$D37&lt;&gt;""</formula>
    </cfRule>
  </conditionalFormatting>
  <conditionalFormatting sqref="E37">
    <cfRule type="expression" dxfId="42" priority="46" stopIfTrue="1">
      <formula>$C37=""</formula>
    </cfRule>
    <cfRule type="expression" dxfId="41" priority="47" stopIfTrue="1">
      <formula>$D37&lt;&gt;""</formula>
    </cfRule>
  </conditionalFormatting>
  <conditionalFormatting sqref="F80">
    <cfRule type="expression" dxfId="40" priority="39" stopIfTrue="1">
      <formula>$C80=""</formula>
    </cfRule>
    <cfRule type="expression" dxfId="39" priority="40" stopIfTrue="1">
      <formula>$D80&lt;&gt;""</formula>
    </cfRule>
  </conditionalFormatting>
  <conditionalFormatting sqref="F80">
    <cfRule type="expression" dxfId="38" priority="35" stopIfTrue="1">
      <formula>$C80=""</formula>
    </cfRule>
    <cfRule type="expression" dxfId="37" priority="36" stopIfTrue="1">
      <formula>$D80&lt;&gt;""</formula>
    </cfRule>
  </conditionalFormatting>
  <conditionalFormatting sqref="F37">
    <cfRule type="expression" dxfId="36" priority="33" stopIfTrue="1">
      <formula>$C37=""</formula>
    </cfRule>
    <cfRule type="expression" dxfId="35" priority="34" stopIfTrue="1">
      <formula>$D37&lt;&gt;""</formula>
    </cfRule>
  </conditionalFormatting>
  <conditionalFormatting sqref="E37">
    <cfRule type="expression" dxfId="34" priority="31" stopIfTrue="1">
      <formula>$C37=""</formula>
    </cfRule>
    <cfRule type="expression" dxfId="33" priority="32" stopIfTrue="1">
      <formula>$D37&lt;&gt;""</formula>
    </cfRule>
  </conditionalFormatting>
  <conditionalFormatting sqref="A43">
    <cfRule type="expression" dxfId="32" priority="28" stopIfTrue="1">
      <formula>$F43=""</formula>
    </cfRule>
    <cfRule type="expression" dxfId="31" priority="29" stopIfTrue="1">
      <formula>$H43&lt;&gt;""</formula>
    </cfRule>
    <cfRule type="expression" dxfId="30" priority="30" stopIfTrue="1">
      <formula>AND($G43="",$F43&lt;&gt;"")</formula>
    </cfRule>
  </conditionalFormatting>
  <conditionalFormatting sqref="A83 A87">
    <cfRule type="expression" dxfId="29" priority="23" stopIfTrue="1">
      <formula>$F83=""</formula>
    </cfRule>
    <cfRule type="expression" dxfId="28" priority="24" stopIfTrue="1">
      <formula>AND($G83="",$F83&lt;&gt;"")</formula>
    </cfRule>
  </conditionalFormatting>
  <conditionalFormatting sqref="A87">
    <cfRule type="expression" dxfId="27" priority="21" stopIfTrue="1">
      <formula>$F87=""</formula>
    </cfRule>
    <cfRule type="expression" dxfId="26" priority="22" stopIfTrue="1">
      <formula>AND($G87="",$F87&lt;&gt;"")</formula>
    </cfRule>
  </conditionalFormatting>
  <conditionalFormatting sqref="A83 A87">
    <cfRule type="expression" dxfId="25" priority="19" stopIfTrue="1">
      <formula>$F83=""</formula>
    </cfRule>
    <cfRule type="expression" dxfId="24" priority="20" stopIfTrue="1">
      <formula>AND($G83="",$F83&lt;&gt;"")</formula>
    </cfRule>
  </conditionalFormatting>
  <conditionalFormatting sqref="A87">
    <cfRule type="expression" dxfId="23" priority="17" stopIfTrue="1">
      <formula>$F87=""</formula>
    </cfRule>
    <cfRule type="expression" dxfId="22" priority="18" stopIfTrue="1">
      <formula>AND($G87="",$F87&lt;&gt;"")</formula>
    </cfRule>
  </conditionalFormatting>
  <conditionalFormatting sqref="A83">
    <cfRule type="expression" dxfId="21" priority="15" stopIfTrue="1">
      <formula>$F83=""</formula>
    </cfRule>
    <cfRule type="expression" dxfId="20" priority="16" stopIfTrue="1">
      <formula>AND($G83="",$F83&lt;&gt;"")</formula>
    </cfRule>
  </conditionalFormatting>
  <conditionalFormatting sqref="A87">
    <cfRule type="expression" dxfId="19" priority="13" stopIfTrue="1">
      <formula>$F87=""</formula>
    </cfRule>
    <cfRule type="expression" dxfId="18" priority="14" stopIfTrue="1">
      <formula>AND($G87="",$F87&lt;&gt;"")</formula>
    </cfRule>
  </conditionalFormatting>
  <conditionalFormatting sqref="A87">
    <cfRule type="expression" dxfId="17" priority="11" stopIfTrue="1">
      <formula>$F87=""</formula>
    </cfRule>
    <cfRule type="expression" dxfId="16" priority="12" stopIfTrue="1">
      <formula>AND($G87="",$F87&lt;&gt;"")</formula>
    </cfRule>
  </conditionalFormatting>
  <conditionalFormatting sqref="E81">
    <cfRule type="expression" dxfId="15" priority="9" stopIfTrue="1">
      <formula>$C81=""</formula>
    </cfRule>
    <cfRule type="expression" dxfId="14" priority="10" stopIfTrue="1">
      <formula>$D81&lt;&gt;""</formula>
    </cfRule>
  </conditionalFormatting>
  <conditionalFormatting sqref="F81:F82">
    <cfRule type="expression" dxfId="13" priority="7" stopIfTrue="1">
      <formula>$C81=""</formula>
    </cfRule>
    <cfRule type="expression" dxfId="12" priority="8" stopIfTrue="1">
      <formula>$D81&lt;&gt;""</formula>
    </cfRule>
  </conditionalFormatting>
  <conditionalFormatting sqref="E81">
    <cfRule type="expression" dxfId="11" priority="5" stopIfTrue="1">
      <formula>$C81=""</formula>
    </cfRule>
    <cfRule type="expression" dxfId="10" priority="6" stopIfTrue="1">
      <formula>$D81&lt;&gt;""</formula>
    </cfRule>
  </conditionalFormatting>
  <conditionalFormatting sqref="F81:F82">
    <cfRule type="expression" dxfId="9" priority="3" stopIfTrue="1">
      <formula>$C81=""</formula>
    </cfRule>
    <cfRule type="expression" dxfId="8" priority="4" stopIfTrue="1">
      <formula>$D81&lt;&gt;""</formula>
    </cfRule>
  </conditionalFormatting>
  <conditionalFormatting sqref="E81 F81:F82">
    <cfRule type="expression" dxfId="7" priority="1" stopIfTrue="1">
      <formula>$C81=""</formula>
    </cfRule>
    <cfRule type="expression" dxfId="6" priority="2" stopIfTrue="1">
      <formula>$D81&lt;&gt;""</formula>
    </cfRule>
  </conditionalFormatting>
  <pageMargins left="0.78740157480314965" right="0.78740157480314965" top="0.39370078740157483" bottom="0.78740157480314965" header="0.51181102362204722" footer="0.51181102362204722"/>
  <pageSetup paperSize="9" scale="50" firstPageNumber="0" orientation="portrait" horizontalDpi="300" verticalDpi="3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4" stopIfTrue="1" id="{F3797FB4-2AC7-4D43-BCFC-B84EF7D0979C}">
            <xm:f>'\Решения сессии\Пушкино\[Приложение для сельских поселений ПУШКИНО -передвижка.xls]Лист1'!#REF!&lt;&gt;""</xm:f>
            <x14:dxf>
              <font>
                <b val="0"/>
                <i/>
                <condense val="0"/>
                <extend val="0"/>
              </font>
            </x14:dxf>
          </x14:cfRule>
          <xm:sqref>B59</xm:sqref>
        </x14:conditionalFormatting>
        <x14:conditionalFormatting xmlns:xm="http://schemas.microsoft.com/office/excel/2006/main">
          <x14:cfRule type="expression" priority="75" stopIfTrue="1" id="{24E993A7-23BA-4010-9B90-E597B39FCED3}">
            <xm:f>'\Решения сессии\Глушково\[Приложение для сельских поселений - добавка СЭП.xls]Лист1'!#REF!&lt;&gt;""</xm:f>
            <x14:dxf>
              <font>
                <b val="0"/>
                <i/>
                <condense val="0"/>
                <extend val="0"/>
              </font>
            </x14:dxf>
          </x14:cfRule>
          <xm:sqref>A84 A87</xm:sqref>
        </x14:conditionalFormatting>
        <x14:conditionalFormatting xmlns:xm="http://schemas.microsoft.com/office/excel/2006/main">
          <x14:cfRule type="expression" priority="27" stopIfTrue="1" id="{CCC649A9-27AE-4155-9AC0-E773E491AA52}">
            <xm:f>'\Решения сессии\Глушково\[Приложение для сельских поселений - добавка СЭП.xls]Лист1'!#REF!&lt;&gt;""</xm:f>
            <x14:dxf>
              <font>
                <b val="0"/>
                <i/>
                <condense val="0"/>
                <extend val="0"/>
              </font>
            </x14:dxf>
          </x14:cfRule>
          <xm:sqref>A87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BA136"/>
  <sheetViews>
    <sheetView view="pageBreakPreview" zoomScaleNormal="100" zoomScaleSheetLayoutView="100" workbookViewId="0">
      <selection activeCell="A3" sqref="A3:J3"/>
    </sheetView>
  </sheetViews>
  <sheetFormatPr defaultColWidth="9.140625" defaultRowHeight="15" x14ac:dyDescent="0.2"/>
  <cols>
    <col min="1" max="1" width="54.85546875" style="30" customWidth="1"/>
    <col min="2" max="8" width="9.140625" style="11"/>
    <col min="9" max="9" width="9.140625" style="11" customWidth="1"/>
    <col min="10" max="10" width="13.140625" style="11" customWidth="1"/>
    <col min="11" max="11" width="14.85546875" style="11" customWidth="1"/>
    <col min="12" max="12" width="14" style="11" customWidth="1"/>
    <col min="13" max="53" width="9.140625" style="1"/>
    <col min="54" max="16384" width="9.140625" style="11"/>
  </cols>
  <sheetData>
    <row r="1" spans="1:53" ht="139.5" customHeight="1" x14ac:dyDescent="0.25">
      <c r="A1" s="143"/>
      <c r="B1" s="144"/>
      <c r="C1" s="145"/>
      <c r="D1" s="145"/>
      <c r="E1" s="145"/>
      <c r="F1" s="145"/>
      <c r="G1" s="145"/>
      <c r="H1" s="145"/>
      <c r="I1" s="187"/>
      <c r="J1" s="262" t="s">
        <v>214</v>
      </c>
      <c r="K1" s="262"/>
      <c r="L1" s="262"/>
    </row>
    <row r="2" spans="1:53" ht="79.5" customHeight="1" x14ac:dyDescent="0.35">
      <c r="A2" s="272" t="s">
        <v>236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3"/>
      <c r="N2" s="273"/>
      <c r="O2" s="273"/>
      <c r="P2" s="273"/>
      <c r="Q2" s="273"/>
      <c r="R2" s="273"/>
      <c r="S2" s="273"/>
      <c r="T2" s="273"/>
    </row>
    <row r="3" spans="1:53" ht="15.75" x14ac:dyDescent="0.2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124"/>
      <c r="L3" s="123" t="s">
        <v>176</v>
      </c>
    </row>
    <row r="4" spans="1:53" ht="15.75" x14ac:dyDescent="0.2">
      <c r="A4" s="270" t="s">
        <v>9</v>
      </c>
      <c r="B4" s="270" t="s">
        <v>172</v>
      </c>
      <c r="C4" s="270"/>
      <c r="D4" s="270"/>
      <c r="E4" s="270"/>
      <c r="F4" s="270" t="s">
        <v>11</v>
      </c>
      <c r="G4" s="270" t="s">
        <v>10</v>
      </c>
      <c r="H4" s="270" t="s">
        <v>171</v>
      </c>
      <c r="I4" s="270" t="s">
        <v>18</v>
      </c>
      <c r="J4" s="270" t="s">
        <v>59</v>
      </c>
      <c r="K4" s="270"/>
      <c r="L4" s="270"/>
    </row>
    <row r="5" spans="1:53" ht="19.899999999999999" customHeight="1" x14ac:dyDescent="0.2">
      <c r="A5" s="270" t="s">
        <v>174</v>
      </c>
      <c r="B5" s="270" t="s">
        <v>174</v>
      </c>
      <c r="C5" s="270"/>
      <c r="D5" s="270"/>
      <c r="E5" s="270"/>
      <c r="F5" s="270" t="s">
        <v>174</v>
      </c>
      <c r="G5" s="270" t="s">
        <v>174</v>
      </c>
      <c r="H5" s="270" t="s">
        <v>174</v>
      </c>
      <c r="I5" s="270" t="s">
        <v>174</v>
      </c>
      <c r="J5" s="235" t="s">
        <v>201</v>
      </c>
      <c r="K5" s="235" t="s">
        <v>203</v>
      </c>
      <c r="L5" s="235" t="s">
        <v>209</v>
      </c>
    </row>
    <row r="6" spans="1:53" s="26" customFormat="1" ht="15.75" x14ac:dyDescent="0.2">
      <c r="A6" s="146">
        <v>1</v>
      </c>
      <c r="B6" s="118">
        <v>2</v>
      </c>
      <c r="C6" s="118">
        <v>3</v>
      </c>
      <c r="D6" s="118">
        <v>4</v>
      </c>
      <c r="E6" s="147">
        <v>5</v>
      </c>
      <c r="F6" s="118">
        <v>6</v>
      </c>
      <c r="G6" s="148">
        <v>7</v>
      </c>
      <c r="H6" s="118">
        <v>8</v>
      </c>
      <c r="I6" s="118">
        <v>9</v>
      </c>
      <c r="J6" s="149" t="s">
        <v>27</v>
      </c>
      <c r="K6" s="149" t="s">
        <v>40</v>
      </c>
      <c r="L6" s="150" t="s">
        <v>134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3" s="28" customFormat="1" ht="19.899999999999999" customHeight="1" x14ac:dyDescent="0.25">
      <c r="A7" s="151" t="s">
        <v>19</v>
      </c>
      <c r="B7" s="152"/>
      <c r="C7" s="152"/>
      <c r="D7" s="152"/>
      <c r="E7" s="153"/>
      <c r="F7" s="87"/>
      <c r="G7" s="154"/>
      <c r="H7" s="152"/>
      <c r="I7" s="152"/>
      <c r="J7" s="155">
        <f>J15+J22+J29+J44+J51+J88</f>
        <v>2645.5831699999999</v>
      </c>
      <c r="K7" s="155">
        <f t="shared" ref="K7:L7" si="0">K15+K22+K29+K44+K51+K88</f>
        <v>1954.7153699999999</v>
      </c>
      <c r="L7" s="155">
        <f t="shared" si="0"/>
        <v>2032.9846</v>
      </c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</row>
    <row r="8" spans="1:53" s="28" customFormat="1" ht="0.75" customHeight="1" x14ac:dyDescent="0.25">
      <c r="A8" s="70" t="s">
        <v>196</v>
      </c>
      <c r="B8" s="215" t="s">
        <v>40</v>
      </c>
      <c r="C8" s="213"/>
      <c r="D8" s="213"/>
      <c r="E8" s="214"/>
      <c r="F8" s="65"/>
      <c r="G8" s="65"/>
      <c r="H8" s="65"/>
      <c r="I8" s="152"/>
      <c r="J8" s="221" t="e">
        <f t="shared" ref="J8:J13" si="1">J9</f>
        <v>#REF!</v>
      </c>
      <c r="K8" s="221" t="e">
        <f t="shared" ref="K8:L13" si="2">K9</f>
        <v>#REF!</v>
      </c>
      <c r="L8" s="221" t="e">
        <f>L9</f>
        <v>#REF!</v>
      </c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</row>
    <row r="9" spans="1:53" s="28" customFormat="1" ht="19.5" hidden="1" customHeight="1" x14ac:dyDescent="0.25">
      <c r="A9" s="70" t="s">
        <v>194</v>
      </c>
      <c r="B9" s="215" t="s">
        <v>40</v>
      </c>
      <c r="C9" s="213" t="s">
        <v>166</v>
      </c>
      <c r="D9" s="213" t="s">
        <v>32</v>
      </c>
      <c r="E9" s="214" t="s">
        <v>195</v>
      </c>
      <c r="F9" s="65"/>
      <c r="G9" s="65"/>
      <c r="H9" s="65"/>
      <c r="I9" s="152"/>
      <c r="J9" s="221" t="e">
        <f t="shared" si="1"/>
        <v>#REF!</v>
      </c>
      <c r="K9" s="221" t="e">
        <f t="shared" si="2"/>
        <v>#REF!</v>
      </c>
      <c r="L9" s="221" t="e">
        <f t="shared" si="2"/>
        <v>#REF!</v>
      </c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</row>
    <row r="10" spans="1:53" s="28" customFormat="1" ht="19.5" hidden="1" customHeight="1" x14ac:dyDescent="0.25">
      <c r="A10" s="70" t="s">
        <v>92</v>
      </c>
      <c r="B10" s="215" t="s">
        <v>40</v>
      </c>
      <c r="C10" s="213" t="s">
        <v>166</v>
      </c>
      <c r="D10" s="213" t="s">
        <v>32</v>
      </c>
      <c r="E10" s="214" t="s">
        <v>195</v>
      </c>
      <c r="F10" s="65" t="s">
        <v>94</v>
      </c>
      <c r="G10" s="65"/>
      <c r="H10" s="65"/>
      <c r="I10" s="152"/>
      <c r="J10" s="221" t="e">
        <f t="shared" si="1"/>
        <v>#REF!</v>
      </c>
      <c r="K10" s="221" t="e">
        <f t="shared" si="2"/>
        <v>#REF!</v>
      </c>
      <c r="L10" s="221" t="e">
        <f t="shared" si="2"/>
        <v>#REF!</v>
      </c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</row>
    <row r="11" spans="1:53" s="28" customFormat="1" ht="38.25" hidden="1" customHeight="1" x14ac:dyDescent="0.25">
      <c r="A11" s="70" t="s">
        <v>93</v>
      </c>
      <c r="B11" s="215" t="s">
        <v>40</v>
      </c>
      <c r="C11" s="213" t="s">
        <v>166</v>
      </c>
      <c r="D11" s="213" t="s">
        <v>32</v>
      </c>
      <c r="E11" s="214" t="s">
        <v>195</v>
      </c>
      <c r="F11" s="65" t="s">
        <v>95</v>
      </c>
      <c r="G11" s="65"/>
      <c r="H11" s="65"/>
      <c r="I11" s="152"/>
      <c r="J11" s="221" t="e">
        <f t="shared" si="1"/>
        <v>#REF!</v>
      </c>
      <c r="K11" s="221" t="e">
        <f t="shared" si="2"/>
        <v>#REF!</v>
      </c>
      <c r="L11" s="221" t="e">
        <f t="shared" si="2"/>
        <v>#REF!</v>
      </c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</row>
    <row r="12" spans="1:53" s="28" customFormat="1" ht="19.5" hidden="1" customHeight="1" x14ac:dyDescent="0.25">
      <c r="A12" s="110" t="s">
        <v>12</v>
      </c>
      <c r="B12" s="215" t="s">
        <v>40</v>
      </c>
      <c r="C12" s="213" t="s">
        <v>166</v>
      </c>
      <c r="D12" s="213" t="s">
        <v>32</v>
      </c>
      <c r="E12" s="214" t="s">
        <v>195</v>
      </c>
      <c r="F12" s="65" t="s">
        <v>95</v>
      </c>
      <c r="G12" s="65" t="s">
        <v>13</v>
      </c>
      <c r="H12" s="65"/>
      <c r="I12" s="152"/>
      <c r="J12" s="221" t="e">
        <f t="shared" si="1"/>
        <v>#REF!</v>
      </c>
      <c r="K12" s="221" t="e">
        <f t="shared" si="2"/>
        <v>#REF!</v>
      </c>
      <c r="L12" s="221" t="e">
        <f t="shared" si="2"/>
        <v>#REF!</v>
      </c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</row>
    <row r="13" spans="1:53" s="28" customFormat="1" ht="19.5" hidden="1" customHeight="1" x14ac:dyDescent="0.25">
      <c r="A13" s="110" t="s">
        <v>187</v>
      </c>
      <c r="B13" s="215" t="s">
        <v>40</v>
      </c>
      <c r="C13" s="213" t="s">
        <v>166</v>
      </c>
      <c r="D13" s="213" t="s">
        <v>32</v>
      </c>
      <c r="E13" s="214" t="s">
        <v>195</v>
      </c>
      <c r="F13" s="65" t="s">
        <v>95</v>
      </c>
      <c r="G13" s="65" t="s">
        <v>13</v>
      </c>
      <c r="H13" s="65" t="s">
        <v>28</v>
      </c>
      <c r="I13" s="152"/>
      <c r="J13" s="221" t="e">
        <f t="shared" si="1"/>
        <v>#REF!</v>
      </c>
      <c r="K13" s="221" t="e">
        <f t="shared" si="2"/>
        <v>#REF!</v>
      </c>
      <c r="L13" s="221" t="e">
        <f t="shared" si="2"/>
        <v>#REF!</v>
      </c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</row>
    <row r="14" spans="1:53" s="28" customFormat="1" ht="51" hidden="1" customHeight="1" x14ac:dyDescent="0.25">
      <c r="A14" s="204" t="s">
        <v>152</v>
      </c>
      <c r="B14" s="154" t="s">
        <v>40</v>
      </c>
      <c r="C14" s="152" t="s">
        <v>166</v>
      </c>
      <c r="D14" s="152" t="s">
        <v>32</v>
      </c>
      <c r="E14" s="153" t="s">
        <v>195</v>
      </c>
      <c r="F14" s="87" t="s">
        <v>95</v>
      </c>
      <c r="G14" s="87" t="s">
        <v>13</v>
      </c>
      <c r="H14" s="87" t="s">
        <v>28</v>
      </c>
      <c r="I14" s="152" t="s">
        <v>188</v>
      </c>
      <c r="J14" s="222" t="e">
        <f>'Прил 2'!#REF!</f>
        <v>#REF!</v>
      </c>
      <c r="K14" s="222" t="e">
        <f>'Прил 2'!#REF!</f>
        <v>#REF!</v>
      </c>
      <c r="L14" s="222" t="e">
        <f>'Прил 2'!#REF!</f>
        <v>#REF!</v>
      </c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</row>
    <row r="15" spans="1:53" s="28" customFormat="1" ht="66.75" customHeight="1" x14ac:dyDescent="0.25">
      <c r="A15" s="111" t="s">
        <v>230</v>
      </c>
      <c r="B15" s="198" t="s">
        <v>28</v>
      </c>
      <c r="C15" s="205"/>
      <c r="D15" s="205"/>
      <c r="E15" s="79"/>
      <c r="F15" s="87"/>
      <c r="G15" s="220"/>
      <c r="H15" s="205"/>
      <c r="I15" s="205"/>
      <c r="J15" s="221">
        <f t="shared" ref="J15:J20" si="3">J16</f>
        <v>571.89254000000005</v>
      </c>
      <c r="K15" s="221">
        <f t="shared" ref="K15:L20" si="4">K16</f>
        <v>545.70000000000005</v>
      </c>
      <c r="L15" s="221">
        <f t="shared" si="4"/>
        <v>553.4</v>
      </c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</row>
    <row r="16" spans="1:53" s="28" customFormat="1" ht="242.25" customHeight="1" x14ac:dyDescent="0.25">
      <c r="A16" s="132" t="s">
        <v>202</v>
      </c>
      <c r="B16" s="65" t="s">
        <v>28</v>
      </c>
      <c r="C16" s="65" t="s">
        <v>166</v>
      </c>
      <c r="D16" s="65" t="s">
        <v>13</v>
      </c>
      <c r="E16" s="89" t="s">
        <v>206</v>
      </c>
      <c r="F16" s="65"/>
      <c r="G16" s="68"/>
      <c r="H16" s="65"/>
      <c r="I16" s="65"/>
      <c r="J16" s="221">
        <f t="shared" si="3"/>
        <v>571.89254000000005</v>
      </c>
      <c r="K16" s="221">
        <f t="shared" si="4"/>
        <v>545.70000000000005</v>
      </c>
      <c r="L16" s="221">
        <f t="shared" si="4"/>
        <v>553.4</v>
      </c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</row>
    <row r="17" spans="1:53" s="28" customFormat="1" ht="43.5" customHeight="1" x14ac:dyDescent="0.25">
      <c r="A17" s="70" t="s">
        <v>93</v>
      </c>
      <c r="B17" s="65" t="s">
        <v>28</v>
      </c>
      <c r="C17" s="65" t="s">
        <v>166</v>
      </c>
      <c r="D17" s="65" t="s">
        <v>13</v>
      </c>
      <c r="E17" s="89" t="s">
        <v>206</v>
      </c>
      <c r="F17" s="65" t="s">
        <v>94</v>
      </c>
      <c r="G17" s="68"/>
      <c r="H17" s="65"/>
      <c r="I17" s="65"/>
      <c r="J17" s="221">
        <f t="shared" si="3"/>
        <v>571.89254000000005</v>
      </c>
      <c r="K17" s="221">
        <f t="shared" si="4"/>
        <v>545.70000000000005</v>
      </c>
      <c r="L17" s="221">
        <f t="shared" si="4"/>
        <v>553.4</v>
      </c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</row>
    <row r="18" spans="1:53" s="28" customFormat="1" ht="18.75" customHeight="1" x14ac:dyDescent="0.25">
      <c r="A18" s="70" t="s">
        <v>37</v>
      </c>
      <c r="B18" s="65" t="s">
        <v>28</v>
      </c>
      <c r="C18" s="65" t="s">
        <v>166</v>
      </c>
      <c r="D18" s="65" t="s">
        <v>13</v>
      </c>
      <c r="E18" s="89" t="s">
        <v>206</v>
      </c>
      <c r="F18" s="65" t="s">
        <v>95</v>
      </c>
      <c r="G18" s="68"/>
      <c r="H18" s="65"/>
      <c r="I18" s="65"/>
      <c r="J18" s="221">
        <f t="shared" si="3"/>
        <v>571.89254000000005</v>
      </c>
      <c r="K18" s="221">
        <f t="shared" si="4"/>
        <v>545.70000000000005</v>
      </c>
      <c r="L18" s="221">
        <f t="shared" si="4"/>
        <v>553.4</v>
      </c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</row>
    <row r="19" spans="1:53" s="28" customFormat="1" ht="24.75" customHeight="1" x14ac:dyDescent="0.25">
      <c r="A19" s="70" t="s">
        <v>48</v>
      </c>
      <c r="B19" s="65" t="s">
        <v>28</v>
      </c>
      <c r="C19" s="65" t="s">
        <v>166</v>
      </c>
      <c r="D19" s="65" t="s">
        <v>13</v>
      </c>
      <c r="E19" s="89" t="s">
        <v>206</v>
      </c>
      <c r="F19" s="65" t="s">
        <v>95</v>
      </c>
      <c r="G19" s="68" t="s">
        <v>14</v>
      </c>
      <c r="H19" s="65"/>
      <c r="I19" s="65"/>
      <c r="J19" s="221">
        <f t="shared" si="3"/>
        <v>571.89254000000005</v>
      </c>
      <c r="K19" s="221">
        <f t="shared" si="4"/>
        <v>545.70000000000005</v>
      </c>
      <c r="L19" s="221">
        <f t="shared" si="4"/>
        <v>553.4</v>
      </c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</row>
    <row r="20" spans="1:53" s="28" customFormat="1" ht="24" customHeight="1" x14ac:dyDescent="0.25">
      <c r="A20" s="70" t="s">
        <v>49</v>
      </c>
      <c r="B20" s="65" t="s">
        <v>28</v>
      </c>
      <c r="C20" s="65" t="s">
        <v>166</v>
      </c>
      <c r="D20" s="65" t="s">
        <v>13</v>
      </c>
      <c r="E20" s="89" t="s">
        <v>206</v>
      </c>
      <c r="F20" s="65" t="s">
        <v>95</v>
      </c>
      <c r="G20" s="68" t="s">
        <v>14</v>
      </c>
      <c r="H20" s="65" t="s">
        <v>26</v>
      </c>
      <c r="I20" s="65"/>
      <c r="J20" s="221">
        <f t="shared" si="3"/>
        <v>571.89254000000005</v>
      </c>
      <c r="K20" s="221">
        <f t="shared" si="4"/>
        <v>545.70000000000005</v>
      </c>
      <c r="L20" s="221">
        <f t="shared" si="4"/>
        <v>553.4</v>
      </c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</row>
    <row r="21" spans="1:53" s="28" customFormat="1" ht="49.5" customHeight="1" x14ac:dyDescent="0.25">
      <c r="A21" s="204" t="s">
        <v>152</v>
      </c>
      <c r="B21" s="87" t="s">
        <v>28</v>
      </c>
      <c r="C21" s="87" t="s">
        <v>166</v>
      </c>
      <c r="D21" s="87" t="s">
        <v>13</v>
      </c>
      <c r="E21" s="88" t="s">
        <v>206</v>
      </c>
      <c r="F21" s="87" t="s">
        <v>95</v>
      </c>
      <c r="G21" s="211" t="s">
        <v>14</v>
      </c>
      <c r="H21" s="87" t="s">
        <v>26</v>
      </c>
      <c r="I21" s="87">
        <v>911</v>
      </c>
      <c r="J21" s="222">
        <f>'Прил 2'!J69</f>
        <v>571.89254000000005</v>
      </c>
      <c r="K21" s="222">
        <f>'Прил 2'!K69</f>
        <v>545.70000000000005</v>
      </c>
      <c r="L21" s="222">
        <f>'Прил 2'!L69</f>
        <v>553.4</v>
      </c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</row>
    <row r="22" spans="1:53" s="28" customFormat="1" ht="49.5" customHeight="1" x14ac:dyDescent="0.25">
      <c r="A22" s="244" t="s">
        <v>225</v>
      </c>
      <c r="B22" s="198" t="s">
        <v>221</v>
      </c>
      <c r="C22" s="198"/>
      <c r="D22" s="198"/>
      <c r="E22" s="198"/>
      <c r="F22" s="198"/>
      <c r="G22" s="198"/>
      <c r="H22" s="198"/>
      <c r="I22" s="198"/>
      <c r="J22" s="221">
        <f t="shared" ref="J22:J27" si="5">J23</f>
        <v>0.5</v>
      </c>
      <c r="K22" s="221">
        <f t="shared" ref="K22:L27" si="6">K23</f>
        <v>0.5</v>
      </c>
      <c r="L22" s="221">
        <f t="shared" si="6"/>
        <v>0</v>
      </c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</row>
    <row r="23" spans="1:53" s="28" customFormat="1" ht="49.5" customHeight="1" x14ac:dyDescent="0.25">
      <c r="A23" s="245" t="s">
        <v>222</v>
      </c>
      <c r="B23" s="198" t="s">
        <v>221</v>
      </c>
      <c r="C23" s="198" t="s">
        <v>166</v>
      </c>
      <c r="D23" s="198" t="s">
        <v>32</v>
      </c>
      <c r="E23" s="201" t="s">
        <v>223</v>
      </c>
      <c r="F23" s="198"/>
      <c r="G23" s="198"/>
      <c r="H23" s="198"/>
      <c r="I23" s="198"/>
      <c r="J23" s="221">
        <f t="shared" si="5"/>
        <v>0.5</v>
      </c>
      <c r="K23" s="221">
        <f t="shared" si="6"/>
        <v>0.5</v>
      </c>
      <c r="L23" s="221">
        <f t="shared" si="6"/>
        <v>0</v>
      </c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</row>
    <row r="24" spans="1:53" s="28" customFormat="1" ht="39.75" customHeight="1" x14ac:dyDescent="0.25">
      <c r="A24" s="246" t="s">
        <v>92</v>
      </c>
      <c r="B24" s="198" t="s">
        <v>221</v>
      </c>
      <c r="C24" s="198" t="s">
        <v>166</v>
      </c>
      <c r="D24" s="198" t="s">
        <v>32</v>
      </c>
      <c r="E24" s="201" t="s">
        <v>223</v>
      </c>
      <c r="F24" s="198" t="s">
        <v>94</v>
      </c>
      <c r="G24" s="198"/>
      <c r="H24" s="198"/>
      <c r="I24" s="198"/>
      <c r="J24" s="221">
        <f t="shared" si="5"/>
        <v>0.5</v>
      </c>
      <c r="K24" s="221">
        <f t="shared" si="6"/>
        <v>0.5</v>
      </c>
      <c r="L24" s="221">
        <f t="shared" si="6"/>
        <v>0</v>
      </c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</row>
    <row r="25" spans="1:53" s="28" customFormat="1" ht="38.25" customHeight="1" x14ac:dyDescent="0.25">
      <c r="A25" s="246" t="s">
        <v>93</v>
      </c>
      <c r="B25" s="198" t="s">
        <v>221</v>
      </c>
      <c r="C25" s="198" t="s">
        <v>166</v>
      </c>
      <c r="D25" s="198" t="s">
        <v>32</v>
      </c>
      <c r="E25" s="201" t="s">
        <v>223</v>
      </c>
      <c r="F25" s="198" t="s">
        <v>95</v>
      </c>
      <c r="G25" s="198"/>
      <c r="H25" s="198"/>
      <c r="I25" s="198"/>
      <c r="J25" s="221">
        <f t="shared" si="5"/>
        <v>0.5</v>
      </c>
      <c r="K25" s="221">
        <f t="shared" si="6"/>
        <v>0.5</v>
      </c>
      <c r="L25" s="221">
        <f t="shared" si="6"/>
        <v>0</v>
      </c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</row>
    <row r="26" spans="1:53" s="28" customFormat="1" ht="35.25" customHeight="1" x14ac:dyDescent="0.25">
      <c r="A26" s="246" t="s">
        <v>224</v>
      </c>
      <c r="B26" s="198" t="s">
        <v>221</v>
      </c>
      <c r="C26" s="198" t="s">
        <v>166</v>
      </c>
      <c r="D26" s="198" t="s">
        <v>32</v>
      </c>
      <c r="E26" s="201" t="s">
        <v>223</v>
      </c>
      <c r="F26" s="198" t="s">
        <v>95</v>
      </c>
      <c r="G26" s="198" t="s">
        <v>25</v>
      </c>
      <c r="H26" s="198"/>
      <c r="I26" s="198"/>
      <c r="J26" s="221">
        <f t="shared" si="5"/>
        <v>0.5</v>
      </c>
      <c r="K26" s="221">
        <f t="shared" si="6"/>
        <v>0.5</v>
      </c>
      <c r="L26" s="221">
        <f t="shared" si="6"/>
        <v>0</v>
      </c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</row>
    <row r="27" spans="1:53" s="28" customFormat="1" ht="37.5" customHeight="1" x14ac:dyDescent="0.25">
      <c r="A27" s="246" t="s">
        <v>220</v>
      </c>
      <c r="B27" s="198" t="s">
        <v>221</v>
      </c>
      <c r="C27" s="198" t="s">
        <v>166</v>
      </c>
      <c r="D27" s="198" t="s">
        <v>32</v>
      </c>
      <c r="E27" s="201" t="s">
        <v>223</v>
      </c>
      <c r="F27" s="198" t="s">
        <v>95</v>
      </c>
      <c r="G27" s="198" t="s">
        <v>25</v>
      </c>
      <c r="H27" s="198" t="s">
        <v>193</v>
      </c>
      <c r="I27" s="198"/>
      <c r="J27" s="221">
        <f t="shared" si="5"/>
        <v>0.5</v>
      </c>
      <c r="K27" s="221">
        <f t="shared" si="6"/>
        <v>0.5</v>
      </c>
      <c r="L27" s="221">
        <f t="shared" si="6"/>
        <v>0</v>
      </c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</row>
    <row r="28" spans="1:53" s="28" customFormat="1" ht="49.5" customHeight="1" x14ac:dyDescent="0.25">
      <c r="A28" s="247" t="s">
        <v>152</v>
      </c>
      <c r="B28" s="205" t="s">
        <v>221</v>
      </c>
      <c r="C28" s="205" t="s">
        <v>166</v>
      </c>
      <c r="D28" s="205" t="s">
        <v>32</v>
      </c>
      <c r="E28" s="248" t="s">
        <v>223</v>
      </c>
      <c r="F28" s="205" t="s">
        <v>95</v>
      </c>
      <c r="G28" s="205" t="s">
        <v>25</v>
      </c>
      <c r="H28" s="205" t="s">
        <v>193</v>
      </c>
      <c r="I28" s="205" t="s">
        <v>188</v>
      </c>
      <c r="J28" s="222">
        <f>'Прил 2'!J63</f>
        <v>0.5</v>
      </c>
      <c r="K28" s="222">
        <f>'Прил 2'!K63</f>
        <v>0.5</v>
      </c>
      <c r="L28" s="222">
        <f>'Прил 2'!L63</f>
        <v>0</v>
      </c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</row>
    <row r="29" spans="1:53" s="28" customFormat="1" ht="49.5" customHeight="1" x14ac:dyDescent="0.25">
      <c r="A29" s="105" t="s">
        <v>227</v>
      </c>
      <c r="B29" s="198" t="s">
        <v>226</v>
      </c>
      <c r="C29" s="198"/>
      <c r="D29" s="198"/>
      <c r="E29" s="201"/>
      <c r="F29" s="249"/>
      <c r="G29" s="198"/>
      <c r="H29" s="198"/>
      <c r="I29" s="198"/>
      <c r="J29" s="221">
        <f>J30+J37</f>
        <v>30</v>
      </c>
      <c r="K29" s="221">
        <f t="shared" ref="K29:L29" si="7">K30+K37</f>
        <v>30</v>
      </c>
      <c r="L29" s="221">
        <f t="shared" si="7"/>
        <v>30</v>
      </c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</row>
    <row r="30" spans="1:53" s="28" customFormat="1" ht="49.5" customHeight="1" x14ac:dyDescent="0.25">
      <c r="A30" s="105" t="s">
        <v>228</v>
      </c>
      <c r="B30" s="198" t="s">
        <v>226</v>
      </c>
      <c r="C30" s="198" t="s">
        <v>166</v>
      </c>
      <c r="D30" s="198" t="s">
        <v>13</v>
      </c>
      <c r="E30" s="201"/>
      <c r="F30" s="249"/>
      <c r="G30" s="198"/>
      <c r="H30" s="198"/>
      <c r="I30" s="198"/>
      <c r="J30" s="221">
        <f t="shared" ref="J30:J35" si="8">J31</f>
        <v>10</v>
      </c>
      <c r="K30" s="221">
        <f t="shared" ref="K30:L35" si="9">K31</f>
        <v>10</v>
      </c>
      <c r="L30" s="221">
        <f t="shared" si="9"/>
        <v>10</v>
      </c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</row>
    <row r="31" spans="1:53" s="28" customFormat="1" ht="19.5" customHeight="1" x14ac:dyDescent="0.25">
      <c r="A31" s="246" t="s">
        <v>52</v>
      </c>
      <c r="B31" s="198" t="s">
        <v>226</v>
      </c>
      <c r="C31" s="198" t="s">
        <v>166</v>
      </c>
      <c r="D31" s="198" t="s">
        <v>13</v>
      </c>
      <c r="E31" s="201" t="s">
        <v>231</v>
      </c>
      <c r="F31" s="249"/>
      <c r="G31" s="198"/>
      <c r="H31" s="198"/>
      <c r="I31" s="198"/>
      <c r="J31" s="221">
        <f t="shared" si="8"/>
        <v>10</v>
      </c>
      <c r="K31" s="221">
        <f t="shared" si="9"/>
        <v>10</v>
      </c>
      <c r="L31" s="221">
        <f t="shared" si="9"/>
        <v>10</v>
      </c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</row>
    <row r="32" spans="1:53" s="28" customFormat="1" ht="39" customHeight="1" x14ac:dyDescent="0.25">
      <c r="A32" s="246" t="s">
        <v>92</v>
      </c>
      <c r="B32" s="198" t="s">
        <v>226</v>
      </c>
      <c r="C32" s="198" t="s">
        <v>166</v>
      </c>
      <c r="D32" s="198" t="s">
        <v>13</v>
      </c>
      <c r="E32" s="201" t="s">
        <v>231</v>
      </c>
      <c r="F32" s="198" t="s">
        <v>94</v>
      </c>
      <c r="G32" s="198"/>
      <c r="H32" s="198"/>
      <c r="I32" s="198"/>
      <c r="J32" s="221">
        <f t="shared" si="8"/>
        <v>10</v>
      </c>
      <c r="K32" s="221">
        <f t="shared" si="9"/>
        <v>10</v>
      </c>
      <c r="L32" s="221">
        <f t="shared" si="9"/>
        <v>10</v>
      </c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</row>
    <row r="33" spans="1:53" s="28" customFormat="1" ht="39.75" customHeight="1" x14ac:dyDescent="0.25">
      <c r="A33" s="246" t="s">
        <v>93</v>
      </c>
      <c r="B33" s="198" t="s">
        <v>226</v>
      </c>
      <c r="C33" s="198" t="s">
        <v>166</v>
      </c>
      <c r="D33" s="198" t="s">
        <v>13</v>
      </c>
      <c r="E33" s="201" t="s">
        <v>231</v>
      </c>
      <c r="F33" s="198" t="s">
        <v>95</v>
      </c>
      <c r="G33" s="198"/>
      <c r="H33" s="198"/>
      <c r="I33" s="198"/>
      <c r="J33" s="221">
        <f t="shared" si="8"/>
        <v>10</v>
      </c>
      <c r="K33" s="221">
        <f t="shared" si="9"/>
        <v>10</v>
      </c>
      <c r="L33" s="221">
        <f t="shared" si="9"/>
        <v>10</v>
      </c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</row>
    <row r="34" spans="1:53" s="28" customFormat="1" ht="15.75" customHeight="1" x14ac:dyDescent="0.25">
      <c r="A34" s="250" t="s">
        <v>50</v>
      </c>
      <c r="B34" s="201" t="s">
        <v>226</v>
      </c>
      <c r="C34" s="198" t="s">
        <v>166</v>
      </c>
      <c r="D34" s="198" t="s">
        <v>13</v>
      </c>
      <c r="E34" s="251">
        <v>43010</v>
      </c>
      <c r="F34" s="252">
        <v>240</v>
      </c>
      <c r="G34" s="253" t="s">
        <v>16</v>
      </c>
      <c r="H34" s="254"/>
      <c r="I34" s="254"/>
      <c r="J34" s="221">
        <f t="shared" si="8"/>
        <v>10</v>
      </c>
      <c r="K34" s="221">
        <f t="shared" si="9"/>
        <v>10</v>
      </c>
      <c r="L34" s="221">
        <f t="shared" si="9"/>
        <v>10</v>
      </c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</row>
    <row r="35" spans="1:53" s="28" customFormat="1" ht="16.5" customHeight="1" x14ac:dyDescent="0.25">
      <c r="A35" s="255" t="s">
        <v>51</v>
      </c>
      <c r="B35" s="201" t="s">
        <v>226</v>
      </c>
      <c r="C35" s="198" t="s">
        <v>166</v>
      </c>
      <c r="D35" s="198" t="s">
        <v>13</v>
      </c>
      <c r="E35" s="251">
        <v>43010</v>
      </c>
      <c r="F35" s="252">
        <v>240</v>
      </c>
      <c r="G35" s="253" t="s">
        <v>16</v>
      </c>
      <c r="H35" s="254" t="s">
        <v>25</v>
      </c>
      <c r="I35" s="254"/>
      <c r="J35" s="221">
        <f t="shared" si="8"/>
        <v>10</v>
      </c>
      <c r="K35" s="221">
        <f t="shared" si="9"/>
        <v>10</v>
      </c>
      <c r="L35" s="221">
        <f t="shared" si="9"/>
        <v>10</v>
      </c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</row>
    <row r="36" spans="1:53" s="28" customFormat="1" ht="49.5" customHeight="1" x14ac:dyDescent="0.25">
      <c r="A36" s="256" t="s">
        <v>152</v>
      </c>
      <c r="B36" s="248" t="s">
        <v>226</v>
      </c>
      <c r="C36" s="257">
        <v>0</v>
      </c>
      <c r="D36" s="205" t="s">
        <v>13</v>
      </c>
      <c r="E36" s="258">
        <v>43010</v>
      </c>
      <c r="F36" s="257">
        <v>240</v>
      </c>
      <c r="G36" s="259" t="s">
        <v>16</v>
      </c>
      <c r="H36" s="260" t="s">
        <v>25</v>
      </c>
      <c r="I36" s="260" t="s">
        <v>188</v>
      </c>
      <c r="J36" s="222">
        <f>'Прил 2'!J82</f>
        <v>10</v>
      </c>
      <c r="K36" s="222">
        <f>'Прил 2'!K82</f>
        <v>10</v>
      </c>
      <c r="L36" s="222">
        <f>'Прил 2'!L82</f>
        <v>10</v>
      </c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</row>
    <row r="37" spans="1:53" s="28" customFormat="1" ht="49.5" customHeight="1" x14ac:dyDescent="0.25">
      <c r="A37" s="70" t="s">
        <v>229</v>
      </c>
      <c r="B37" s="201" t="s">
        <v>226</v>
      </c>
      <c r="C37" s="252">
        <v>0</v>
      </c>
      <c r="D37" s="198" t="s">
        <v>25</v>
      </c>
      <c r="E37" s="252"/>
      <c r="F37" s="252"/>
      <c r="G37" s="254"/>
      <c r="H37" s="254"/>
      <c r="I37" s="254"/>
      <c r="J37" s="221">
        <f t="shared" ref="J37:J42" si="10">J38</f>
        <v>20</v>
      </c>
      <c r="K37" s="221">
        <f t="shared" ref="K37:L42" si="11">K38</f>
        <v>20</v>
      </c>
      <c r="L37" s="221">
        <f t="shared" si="11"/>
        <v>20</v>
      </c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</row>
    <row r="38" spans="1:53" s="28" customFormat="1" ht="20.25" customHeight="1" x14ac:dyDescent="0.25">
      <c r="A38" s="246" t="s">
        <v>132</v>
      </c>
      <c r="B38" s="201" t="s">
        <v>226</v>
      </c>
      <c r="C38" s="252">
        <v>0</v>
      </c>
      <c r="D38" s="198" t="s">
        <v>25</v>
      </c>
      <c r="E38" s="201" t="s">
        <v>232</v>
      </c>
      <c r="F38" s="198"/>
      <c r="G38" s="198"/>
      <c r="H38" s="198"/>
      <c r="I38" s="198"/>
      <c r="J38" s="221">
        <f t="shared" si="10"/>
        <v>20</v>
      </c>
      <c r="K38" s="221">
        <f t="shared" si="11"/>
        <v>20</v>
      </c>
      <c r="L38" s="221">
        <f t="shared" si="11"/>
        <v>20</v>
      </c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</row>
    <row r="39" spans="1:53" s="28" customFormat="1" ht="39" customHeight="1" x14ac:dyDescent="0.25">
      <c r="A39" s="246" t="s">
        <v>92</v>
      </c>
      <c r="B39" s="201" t="s">
        <v>226</v>
      </c>
      <c r="C39" s="252">
        <v>0</v>
      </c>
      <c r="D39" s="198" t="s">
        <v>25</v>
      </c>
      <c r="E39" s="201" t="s">
        <v>232</v>
      </c>
      <c r="F39" s="198" t="s">
        <v>94</v>
      </c>
      <c r="G39" s="198"/>
      <c r="H39" s="198"/>
      <c r="I39" s="198"/>
      <c r="J39" s="221">
        <f t="shared" si="10"/>
        <v>20</v>
      </c>
      <c r="K39" s="221">
        <f t="shared" si="11"/>
        <v>20</v>
      </c>
      <c r="L39" s="221">
        <f t="shared" si="11"/>
        <v>20</v>
      </c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</row>
    <row r="40" spans="1:53" s="28" customFormat="1" ht="37.5" customHeight="1" x14ac:dyDescent="0.25">
      <c r="A40" s="246" t="s">
        <v>93</v>
      </c>
      <c r="B40" s="201" t="s">
        <v>226</v>
      </c>
      <c r="C40" s="252">
        <v>0</v>
      </c>
      <c r="D40" s="198" t="s">
        <v>25</v>
      </c>
      <c r="E40" s="201" t="s">
        <v>232</v>
      </c>
      <c r="F40" s="198" t="s">
        <v>95</v>
      </c>
      <c r="G40" s="198"/>
      <c r="H40" s="198"/>
      <c r="I40" s="198"/>
      <c r="J40" s="221">
        <f t="shared" si="10"/>
        <v>20</v>
      </c>
      <c r="K40" s="221">
        <f t="shared" si="11"/>
        <v>20</v>
      </c>
      <c r="L40" s="221">
        <f t="shared" si="11"/>
        <v>20</v>
      </c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</row>
    <row r="41" spans="1:53" s="28" customFormat="1" ht="18.75" customHeight="1" x14ac:dyDescent="0.25">
      <c r="A41" s="250" t="s">
        <v>50</v>
      </c>
      <c r="B41" s="201" t="s">
        <v>226</v>
      </c>
      <c r="C41" s="252">
        <v>0</v>
      </c>
      <c r="D41" s="198" t="s">
        <v>25</v>
      </c>
      <c r="E41" s="201" t="s">
        <v>232</v>
      </c>
      <c r="F41" s="252">
        <v>240</v>
      </c>
      <c r="G41" s="253" t="s">
        <v>16</v>
      </c>
      <c r="H41" s="254"/>
      <c r="I41" s="254"/>
      <c r="J41" s="221">
        <f t="shared" si="10"/>
        <v>20</v>
      </c>
      <c r="K41" s="221">
        <f t="shared" si="11"/>
        <v>20</v>
      </c>
      <c r="L41" s="221">
        <f t="shared" si="11"/>
        <v>20</v>
      </c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</row>
    <row r="42" spans="1:53" s="28" customFormat="1" ht="17.25" customHeight="1" x14ac:dyDescent="0.25">
      <c r="A42" s="255" t="s">
        <v>51</v>
      </c>
      <c r="B42" s="201" t="s">
        <v>226</v>
      </c>
      <c r="C42" s="252">
        <v>0</v>
      </c>
      <c r="D42" s="198" t="s">
        <v>25</v>
      </c>
      <c r="E42" s="251">
        <v>43040</v>
      </c>
      <c r="F42" s="252">
        <v>240</v>
      </c>
      <c r="G42" s="253" t="s">
        <v>16</v>
      </c>
      <c r="H42" s="254" t="s">
        <v>25</v>
      </c>
      <c r="I42" s="254"/>
      <c r="J42" s="221">
        <f t="shared" si="10"/>
        <v>20</v>
      </c>
      <c r="K42" s="221">
        <f t="shared" si="11"/>
        <v>20</v>
      </c>
      <c r="L42" s="221">
        <f t="shared" si="11"/>
        <v>20</v>
      </c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</row>
    <row r="43" spans="1:53" s="28" customFormat="1" ht="49.5" customHeight="1" x14ac:dyDescent="0.25">
      <c r="A43" s="256" t="s">
        <v>152</v>
      </c>
      <c r="B43" s="248" t="s">
        <v>226</v>
      </c>
      <c r="C43" s="257">
        <v>0</v>
      </c>
      <c r="D43" s="205" t="s">
        <v>25</v>
      </c>
      <c r="E43" s="258">
        <v>43040</v>
      </c>
      <c r="F43" s="257">
        <v>240</v>
      </c>
      <c r="G43" s="259" t="s">
        <v>16</v>
      </c>
      <c r="H43" s="260" t="s">
        <v>25</v>
      </c>
      <c r="I43" s="260" t="s">
        <v>188</v>
      </c>
      <c r="J43" s="222">
        <f>'Прил 2'!J86</f>
        <v>20</v>
      </c>
      <c r="K43" s="222">
        <f>'Прил 2'!K86</f>
        <v>20</v>
      </c>
      <c r="L43" s="222">
        <f>'Прил 2'!L86</f>
        <v>20</v>
      </c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</row>
    <row r="44" spans="1:53" s="28" customFormat="1" ht="67.5" customHeight="1" x14ac:dyDescent="0.25">
      <c r="A44" s="70" t="s">
        <v>219</v>
      </c>
      <c r="B44" s="5" t="s">
        <v>189</v>
      </c>
      <c r="C44" s="65"/>
      <c r="D44" s="65"/>
      <c r="E44" s="65"/>
      <c r="F44" s="83"/>
      <c r="G44" s="87"/>
      <c r="H44" s="87"/>
      <c r="I44" s="87"/>
      <c r="J44" s="221">
        <f t="shared" ref="J44:J49" si="12">J45</f>
        <v>0.5</v>
      </c>
      <c r="K44" s="221">
        <f t="shared" ref="K44:L49" si="13">K45</f>
        <v>0</v>
      </c>
      <c r="L44" s="221">
        <f t="shared" si="13"/>
        <v>0</v>
      </c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</row>
    <row r="45" spans="1:53" s="28" customFormat="1" ht="33" customHeight="1" x14ac:dyDescent="0.25">
      <c r="A45" s="70" t="s">
        <v>190</v>
      </c>
      <c r="B45" s="5" t="s">
        <v>189</v>
      </c>
      <c r="C45" s="65" t="s">
        <v>166</v>
      </c>
      <c r="D45" s="65" t="s">
        <v>166</v>
      </c>
      <c r="E45" s="65" t="s">
        <v>191</v>
      </c>
      <c r="F45" s="83"/>
      <c r="G45" s="87"/>
      <c r="H45" s="87"/>
      <c r="I45" s="87"/>
      <c r="J45" s="221">
        <f t="shared" si="12"/>
        <v>0.5</v>
      </c>
      <c r="K45" s="221">
        <f t="shared" si="13"/>
        <v>0</v>
      </c>
      <c r="L45" s="221">
        <f t="shared" si="13"/>
        <v>0</v>
      </c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</row>
    <row r="46" spans="1:53" s="28" customFormat="1" ht="34.5" customHeight="1" x14ac:dyDescent="0.25">
      <c r="A46" s="70" t="s">
        <v>92</v>
      </c>
      <c r="B46" s="5" t="s">
        <v>189</v>
      </c>
      <c r="C46" s="5" t="s">
        <v>166</v>
      </c>
      <c r="D46" s="5" t="s">
        <v>32</v>
      </c>
      <c r="E46" s="5" t="s">
        <v>191</v>
      </c>
      <c r="F46" s="5" t="s">
        <v>94</v>
      </c>
      <c r="G46" s="87"/>
      <c r="H46" s="87"/>
      <c r="I46" s="87"/>
      <c r="J46" s="221">
        <f t="shared" si="12"/>
        <v>0.5</v>
      </c>
      <c r="K46" s="221">
        <f t="shared" si="13"/>
        <v>0</v>
      </c>
      <c r="L46" s="221">
        <f t="shared" si="13"/>
        <v>0</v>
      </c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</row>
    <row r="47" spans="1:53" s="28" customFormat="1" ht="36" customHeight="1" x14ac:dyDescent="0.25">
      <c r="A47" s="70" t="s">
        <v>93</v>
      </c>
      <c r="B47" s="5" t="s">
        <v>189</v>
      </c>
      <c r="C47" s="5" t="s">
        <v>166</v>
      </c>
      <c r="D47" s="5" t="s">
        <v>32</v>
      </c>
      <c r="E47" s="5" t="s">
        <v>191</v>
      </c>
      <c r="F47" s="5" t="s">
        <v>95</v>
      </c>
      <c r="G47" s="87"/>
      <c r="H47" s="87"/>
      <c r="I47" s="87"/>
      <c r="J47" s="221">
        <f t="shared" si="12"/>
        <v>0.5</v>
      </c>
      <c r="K47" s="221">
        <f t="shared" si="13"/>
        <v>0</v>
      </c>
      <c r="L47" s="221">
        <f t="shared" si="13"/>
        <v>0</v>
      </c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</row>
    <row r="48" spans="1:53" s="28" customFormat="1" ht="17.25" customHeight="1" x14ac:dyDescent="0.25">
      <c r="A48" s="110" t="s">
        <v>12</v>
      </c>
      <c r="B48" s="5" t="s">
        <v>189</v>
      </c>
      <c r="C48" s="5" t="s">
        <v>166</v>
      </c>
      <c r="D48" s="5" t="s">
        <v>32</v>
      </c>
      <c r="E48" s="5" t="s">
        <v>191</v>
      </c>
      <c r="F48" s="5" t="s">
        <v>95</v>
      </c>
      <c r="G48" s="65" t="s">
        <v>13</v>
      </c>
      <c r="H48" s="87"/>
      <c r="I48" s="87"/>
      <c r="J48" s="221">
        <f t="shared" si="12"/>
        <v>0.5</v>
      </c>
      <c r="K48" s="221">
        <f t="shared" si="13"/>
        <v>0</v>
      </c>
      <c r="L48" s="221">
        <f t="shared" si="13"/>
        <v>0</v>
      </c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</row>
    <row r="49" spans="1:53" s="28" customFormat="1" ht="23.25" customHeight="1" x14ac:dyDescent="0.25">
      <c r="A49" s="110" t="s">
        <v>187</v>
      </c>
      <c r="B49" s="5" t="s">
        <v>189</v>
      </c>
      <c r="C49" s="5" t="s">
        <v>166</v>
      </c>
      <c r="D49" s="5" t="s">
        <v>32</v>
      </c>
      <c r="E49" s="5" t="s">
        <v>191</v>
      </c>
      <c r="F49" s="5" t="s">
        <v>95</v>
      </c>
      <c r="G49" s="65" t="s">
        <v>13</v>
      </c>
      <c r="H49" s="65" t="s">
        <v>28</v>
      </c>
      <c r="I49" s="87"/>
      <c r="J49" s="221">
        <f t="shared" si="12"/>
        <v>0.5</v>
      </c>
      <c r="K49" s="221">
        <f t="shared" si="13"/>
        <v>0</v>
      </c>
      <c r="L49" s="221">
        <f t="shared" si="13"/>
        <v>0</v>
      </c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</row>
    <row r="50" spans="1:53" s="28" customFormat="1" ht="49.5" customHeight="1" x14ac:dyDescent="0.25">
      <c r="A50" s="204" t="s">
        <v>152</v>
      </c>
      <c r="B50" s="207" t="s">
        <v>189</v>
      </c>
      <c r="C50" s="74" t="s">
        <v>166</v>
      </c>
      <c r="D50" s="87" t="s">
        <v>32</v>
      </c>
      <c r="E50" s="76">
        <v>42300</v>
      </c>
      <c r="F50" s="74" t="s">
        <v>95</v>
      </c>
      <c r="G50" s="208" t="s">
        <v>13</v>
      </c>
      <c r="H50" s="209" t="s">
        <v>134</v>
      </c>
      <c r="I50" s="87">
        <v>911</v>
      </c>
      <c r="J50" s="222">
        <f>'Прил 2'!J48</f>
        <v>0.5</v>
      </c>
      <c r="K50" s="222">
        <f>'Прил 2'!K48</f>
        <v>0</v>
      </c>
      <c r="L50" s="222">
        <f>'Прил 2'!L48</f>
        <v>0</v>
      </c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</row>
    <row r="51" spans="1:53" ht="17.25" customHeight="1" x14ac:dyDescent="0.25">
      <c r="A51" s="78" t="s">
        <v>133</v>
      </c>
      <c r="B51" s="67" t="s">
        <v>30</v>
      </c>
      <c r="C51" s="5"/>
      <c r="D51" s="65"/>
      <c r="E51" s="89"/>
      <c r="F51" s="65"/>
      <c r="G51" s="156"/>
      <c r="H51" s="157"/>
      <c r="I51" s="158"/>
      <c r="J51" s="100">
        <f>J52+J65</f>
        <v>1657.5906299999999</v>
      </c>
      <c r="K51" s="100">
        <f>K52+K65</f>
        <v>1017.01537</v>
      </c>
      <c r="L51" s="100">
        <f>L52+L65</f>
        <v>1020.5846</v>
      </c>
      <c r="M51" s="63"/>
      <c r="N51" s="63"/>
      <c r="O51" s="63"/>
    </row>
    <row r="52" spans="1:53" ht="15.75" x14ac:dyDescent="0.25">
      <c r="A52" s="110" t="s">
        <v>128</v>
      </c>
      <c r="B52" s="67">
        <v>65</v>
      </c>
      <c r="C52" s="5">
        <v>1</v>
      </c>
      <c r="D52" s="74"/>
      <c r="E52" s="79"/>
      <c r="F52" s="74"/>
      <c r="G52" s="156"/>
      <c r="H52" s="157"/>
      <c r="I52" s="158"/>
      <c r="J52" s="100">
        <f>J53+J59</f>
        <v>589.5</v>
      </c>
      <c r="K52" s="100">
        <f t="shared" ref="K52:L52" si="14">K53</f>
        <v>446.5</v>
      </c>
      <c r="L52" s="100">
        <f t="shared" si="14"/>
        <v>450</v>
      </c>
    </row>
    <row r="53" spans="1:53" ht="31.5" x14ac:dyDescent="0.25">
      <c r="A53" s="110" t="s">
        <v>31</v>
      </c>
      <c r="B53" s="68" t="s">
        <v>30</v>
      </c>
      <c r="C53" s="65" t="s">
        <v>20</v>
      </c>
      <c r="D53" s="65" t="s">
        <v>32</v>
      </c>
      <c r="E53" s="89" t="s">
        <v>33</v>
      </c>
      <c r="F53" s="65"/>
      <c r="G53" s="68"/>
      <c r="H53" s="65"/>
      <c r="I53" s="65"/>
      <c r="J53" s="100">
        <f>J56</f>
        <v>589.5</v>
      </c>
      <c r="K53" s="100">
        <f>K56</f>
        <v>446.5</v>
      </c>
      <c r="L53" s="223">
        <f>L56</f>
        <v>450</v>
      </c>
    </row>
    <row r="54" spans="1:53" ht="78.75" x14ac:dyDescent="0.25">
      <c r="A54" s="99" t="s">
        <v>96</v>
      </c>
      <c r="B54" s="67">
        <v>65</v>
      </c>
      <c r="C54" s="5">
        <v>1</v>
      </c>
      <c r="D54" s="65" t="s">
        <v>32</v>
      </c>
      <c r="E54" s="66">
        <v>41150</v>
      </c>
      <c r="F54" s="65" t="s">
        <v>98</v>
      </c>
      <c r="G54" s="65"/>
      <c r="H54" s="65"/>
      <c r="I54" s="65"/>
      <c r="J54" s="100">
        <f>J55</f>
        <v>589.5</v>
      </c>
      <c r="K54" s="100">
        <f t="shared" ref="K54:L54" si="15">K55</f>
        <v>446.5</v>
      </c>
      <c r="L54" s="100">
        <f t="shared" si="15"/>
        <v>450</v>
      </c>
    </row>
    <row r="55" spans="1:53" ht="31.5" x14ac:dyDescent="0.25">
      <c r="A55" s="99" t="s">
        <v>97</v>
      </c>
      <c r="B55" s="67">
        <v>65</v>
      </c>
      <c r="C55" s="5">
        <v>1</v>
      </c>
      <c r="D55" s="65" t="s">
        <v>32</v>
      </c>
      <c r="E55" s="66">
        <v>41150</v>
      </c>
      <c r="F55" s="65" t="s">
        <v>99</v>
      </c>
      <c r="G55" s="65"/>
      <c r="H55" s="65"/>
      <c r="I55" s="65"/>
      <c r="J55" s="100">
        <f>J56</f>
        <v>589.5</v>
      </c>
      <c r="K55" s="100">
        <f t="shared" ref="K55:L55" si="16">K56</f>
        <v>446.5</v>
      </c>
      <c r="L55" s="100">
        <f t="shared" si="16"/>
        <v>450</v>
      </c>
    </row>
    <row r="56" spans="1:53" ht="15.75" x14ac:dyDescent="0.25">
      <c r="A56" s="110" t="s">
        <v>12</v>
      </c>
      <c r="B56" s="67">
        <v>65</v>
      </c>
      <c r="C56" s="5">
        <v>1</v>
      </c>
      <c r="D56" s="65" t="s">
        <v>32</v>
      </c>
      <c r="E56" s="66">
        <v>41150</v>
      </c>
      <c r="F56" s="5" t="s">
        <v>99</v>
      </c>
      <c r="G56" s="159" t="s">
        <v>13</v>
      </c>
      <c r="H56" s="160"/>
      <c r="I56" s="65"/>
      <c r="J56" s="100">
        <f>J57</f>
        <v>589.5</v>
      </c>
      <c r="K56" s="100">
        <f t="shared" ref="K56:L57" si="17">K57</f>
        <v>446.5</v>
      </c>
      <c r="L56" s="223">
        <f t="shared" si="17"/>
        <v>450</v>
      </c>
    </row>
    <row r="57" spans="1:53" ht="47.25" x14ac:dyDescent="0.25">
      <c r="A57" s="110" t="s">
        <v>29</v>
      </c>
      <c r="B57" s="67">
        <v>65</v>
      </c>
      <c r="C57" s="5">
        <v>1</v>
      </c>
      <c r="D57" s="65" t="s">
        <v>32</v>
      </c>
      <c r="E57" s="66">
        <v>41150</v>
      </c>
      <c r="F57" s="5" t="s">
        <v>99</v>
      </c>
      <c r="G57" s="161" t="s">
        <v>13</v>
      </c>
      <c r="H57" s="162" t="s">
        <v>24</v>
      </c>
      <c r="I57" s="65"/>
      <c r="J57" s="100">
        <f>J58</f>
        <v>589.5</v>
      </c>
      <c r="K57" s="100">
        <f t="shared" si="17"/>
        <v>446.5</v>
      </c>
      <c r="L57" s="223">
        <f t="shared" si="17"/>
        <v>450</v>
      </c>
    </row>
    <row r="58" spans="1:53" ht="47.25" x14ac:dyDescent="0.25">
      <c r="A58" s="204" t="s">
        <v>152</v>
      </c>
      <c r="B58" s="207">
        <v>65</v>
      </c>
      <c r="C58" s="74">
        <v>1</v>
      </c>
      <c r="D58" s="87" t="s">
        <v>32</v>
      </c>
      <c r="E58" s="79" t="s">
        <v>33</v>
      </c>
      <c r="F58" s="74" t="s">
        <v>99</v>
      </c>
      <c r="G58" s="208" t="s">
        <v>13</v>
      </c>
      <c r="H58" s="209" t="s">
        <v>24</v>
      </c>
      <c r="I58" s="87">
        <v>911</v>
      </c>
      <c r="J58" s="224">
        <f>'Прил 2'!J15</f>
        <v>589.5</v>
      </c>
      <c r="K58" s="224">
        <f>'Прил 2'!K15</f>
        <v>446.5</v>
      </c>
      <c r="L58" s="224">
        <f>'Прил 2'!L15</f>
        <v>450</v>
      </c>
    </row>
    <row r="59" spans="1:53" ht="0.75" customHeight="1" x14ac:dyDescent="0.25">
      <c r="A59" s="197" t="s">
        <v>185</v>
      </c>
      <c r="B59" s="64" t="s">
        <v>30</v>
      </c>
      <c r="C59" s="5" t="s">
        <v>20</v>
      </c>
      <c r="D59" s="65" t="s">
        <v>32</v>
      </c>
      <c r="E59" s="66" t="s">
        <v>186</v>
      </c>
      <c r="F59" s="5"/>
      <c r="G59" s="5"/>
      <c r="H59" s="5"/>
      <c r="I59" s="65"/>
      <c r="J59" s="100">
        <f>J60</f>
        <v>0</v>
      </c>
      <c r="K59" s="100">
        <f t="shared" ref="K59:L63" si="18">K60</f>
        <v>0</v>
      </c>
      <c r="L59" s="100">
        <f t="shared" si="18"/>
        <v>0</v>
      </c>
    </row>
    <row r="60" spans="1:53" ht="78.75" hidden="1" x14ac:dyDescent="0.25">
      <c r="A60" s="200" t="s">
        <v>96</v>
      </c>
      <c r="B60" s="64" t="s">
        <v>30</v>
      </c>
      <c r="C60" s="5" t="s">
        <v>20</v>
      </c>
      <c r="D60" s="65" t="s">
        <v>32</v>
      </c>
      <c r="E60" s="66" t="s">
        <v>186</v>
      </c>
      <c r="F60" s="5" t="s">
        <v>98</v>
      </c>
      <c r="G60" s="5"/>
      <c r="H60" s="5"/>
      <c r="I60" s="65"/>
      <c r="J60" s="100">
        <f>J61</f>
        <v>0</v>
      </c>
      <c r="K60" s="100">
        <f t="shared" si="18"/>
        <v>0</v>
      </c>
      <c r="L60" s="100">
        <f t="shared" si="18"/>
        <v>0</v>
      </c>
    </row>
    <row r="61" spans="1:53" ht="31.5" hidden="1" x14ac:dyDescent="0.25">
      <c r="A61" s="200" t="s">
        <v>97</v>
      </c>
      <c r="B61" s="64" t="s">
        <v>30</v>
      </c>
      <c r="C61" s="5" t="s">
        <v>20</v>
      </c>
      <c r="D61" s="65" t="s">
        <v>32</v>
      </c>
      <c r="E61" s="66" t="s">
        <v>186</v>
      </c>
      <c r="F61" s="5" t="s">
        <v>99</v>
      </c>
      <c r="G61" s="5"/>
      <c r="H61" s="5"/>
      <c r="I61" s="65"/>
      <c r="J61" s="100">
        <f>J62</f>
        <v>0</v>
      </c>
      <c r="K61" s="100">
        <f t="shared" si="18"/>
        <v>0</v>
      </c>
      <c r="L61" s="100">
        <f t="shared" si="18"/>
        <v>0</v>
      </c>
    </row>
    <row r="62" spans="1:53" ht="15.75" hidden="1" x14ac:dyDescent="0.25">
      <c r="A62" s="206" t="s">
        <v>12</v>
      </c>
      <c r="B62" s="64" t="s">
        <v>30</v>
      </c>
      <c r="C62" s="5" t="s">
        <v>20</v>
      </c>
      <c r="D62" s="65" t="s">
        <v>32</v>
      </c>
      <c r="E62" s="66" t="s">
        <v>186</v>
      </c>
      <c r="F62" s="5" t="s">
        <v>99</v>
      </c>
      <c r="G62" s="5" t="s">
        <v>13</v>
      </c>
      <c r="H62" s="5"/>
      <c r="I62" s="65"/>
      <c r="J62" s="100">
        <f>J63</f>
        <v>0</v>
      </c>
      <c r="K62" s="100">
        <f t="shared" si="18"/>
        <v>0</v>
      </c>
      <c r="L62" s="100">
        <f t="shared" si="18"/>
        <v>0</v>
      </c>
    </row>
    <row r="63" spans="1:53" ht="47.25" hidden="1" x14ac:dyDescent="0.25">
      <c r="A63" s="206" t="s">
        <v>29</v>
      </c>
      <c r="B63" s="64" t="s">
        <v>30</v>
      </c>
      <c r="C63" s="5" t="s">
        <v>20</v>
      </c>
      <c r="D63" s="65" t="s">
        <v>32</v>
      </c>
      <c r="E63" s="66" t="s">
        <v>186</v>
      </c>
      <c r="F63" s="5" t="s">
        <v>99</v>
      </c>
      <c r="G63" s="5" t="s">
        <v>13</v>
      </c>
      <c r="H63" s="5" t="s">
        <v>24</v>
      </c>
      <c r="I63" s="65"/>
      <c r="J63" s="100">
        <f>J64</f>
        <v>0</v>
      </c>
      <c r="K63" s="100">
        <f t="shared" si="18"/>
        <v>0</v>
      </c>
      <c r="L63" s="100">
        <f t="shared" si="18"/>
        <v>0</v>
      </c>
    </row>
    <row r="64" spans="1:53" ht="47.25" hidden="1" x14ac:dyDescent="0.25">
      <c r="A64" s="204" t="s">
        <v>152</v>
      </c>
      <c r="B64" s="80" t="s">
        <v>30</v>
      </c>
      <c r="C64" s="74" t="s">
        <v>20</v>
      </c>
      <c r="D64" s="87" t="s">
        <v>32</v>
      </c>
      <c r="E64" s="79" t="s">
        <v>186</v>
      </c>
      <c r="F64" s="74" t="s">
        <v>99</v>
      </c>
      <c r="G64" s="74" t="s">
        <v>13</v>
      </c>
      <c r="H64" s="74" t="s">
        <v>24</v>
      </c>
      <c r="I64" s="87" t="s">
        <v>188</v>
      </c>
      <c r="J64" s="224">
        <f>'Прил 2'!J18</f>
        <v>0</v>
      </c>
      <c r="K64" s="224">
        <f>'Прил 2'!K18</f>
        <v>0</v>
      </c>
      <c r="L64" s="224">
        <f>'Прил 2'!L18</f>
        <v>0</v>
      </c>
    </row>
    <row r="65" spans="1:53" ht="31.5" x14ac:dyDescent="0.25">
      <c r="A65" s="110" t="s">
        <v>131</v>
      </c>
      <c r="B65" s="64" t="s">
        <v>30</v>
      </c>
      <c r="C65" s="5" t="s">
        <v>21</v>
      </c>
      <c r="D65" s="65"/>
      <c r="E65" s="66"/>
      <c r="F65" s="5"/>
      <c r="G65" s="67"/>
      <c r="H65" s="5"/>
      <c r="I65" s="65"/>
      <c r="J65" s="100">
        <f>J66+J72+J82+J78</f>
        <v>1068.0906299999999</v>
      </c>
      <c r="K65" s="100">
        <f t="shared" ref="K65:L65" si="19">K66+K72+K82+K78</f>
        <v>570.51536999999996</v>
      </c>
      <c r="L65" s="100">
        <f t="shared" si="19"/>
        <v>570.58460000000002</v>
      </c>
    </row>
    <row r="66" spans="1:53" ht="30.75" customHeight="1" x14ac:dyDescent="0.25">
      <c r="A66" s="110" t="s">
        <v>34</v>
      </c>
      <c r="B66" s="64" t="s">
        <v>30</v>
      </c>
      <c r="C66" s="5" t="s">
        <v>21</v>
      </c>
      <c r="D66" s="65" t="s">
        <v>32</v>
      </c>
      <c r="E66" s="66" t="s">
        <v>35</v>
      </c>
      <c r="F66" s="5"/>
      <c r="G66" s="67"/>
      <c r="H66" s="5"/>
      <c r="I66" s="68"/>
      <c r="J66" s="100">
        <f>J67</f>
        <v>520</v>
      </c>
      <c r="K66" s="100">
        <f>K69</f>
        <v>520.5</v>
      </c>
      <c r="L66" s="223">
        <f>L69</f>
        <v>520</v>
      </c>
    </row>
    <row r="67" spans="1:53" ht="84" customHeight="1" x14ac:dyDescent="0.25">
      <c r="A67" s="99" t="s">
        <v>96</v>
      </c>
      <c r="B67" s="64" t="s">
        <v>30</v>
      </c>
      <c r="C67" s="5" t="s">
        <v>21</v>
      </c>
      <c r="D67" s="65" t="s">
        <v>32</v>
      </c>
      <c r="E67" s="66" t="s">
        <v>35</v>
      </c>
      <c r="F67" s="5" t="s">
        <v>98</v>
      </c>
      <c r="G67" s="67"/>
      <c r="H67" s="5"/>
      <c r="I67" s="68"/>
      <c r="J67" s="100">
        <f>J68</f>
        <v>520</v>
      </c>
      <c r="K67" s="100">
        <f t="shared" ref="K67:L67" si="20">K68</f>
        <v>520.5</v>
      </c>
      <c r="L67" s="100">
        <f t="shared" si="20"/>
        <v>520</v>
      </c>
    </row>
    <row r="68" spans="1:53" ht="30.75" customHeight="1" x14ac:dyDescent="0.25">
      <c r="A68" s="99" t="s">
        <v>97</v>
      </c>
      <c r="B68" s="64" t="s">
        <v>30</v>
      </c>
      <c r="C68" s="5" t="s">
        <v>21</v>
      </c>
      <c r="D68" s="65" t="s">
        <v>32</v>
      </c>
      <c r="E68" s="66" t="s">
        <v>35</v>
      </c>
      <c r="F68" s="5" t="s">
        <v>99</v>
      </c>
      <c r="G68" s="67"/>
      <c r="H68" s="5"/>
      <c r="I68" s="68"/>
      <c r="J68" s="100">
        <f>J69</f>
        <v>520</v>
      </c>
      <c r="K68" s="100">
        <f t="shared" ref="K68:L68" si="21">K69</f>
        <v>520.5</v>
      </c>
      <c r="L68" s="100">
        <f t="shared" si="21"/>
        <v>520</v>
      </c>
    </row>
    <row r="69" spans="1:53" ht="15.75" x14ac:dyDescent="0.25">
      <c r="A69" s="110" t="s">
        <v>12</v>
      </c>
      <c r="B69" s="64" t="s">
        <v>30</v>
      </c>
      <c r="C69" s="5" t="s">
        <v>21</v>
      </c>
      <c r="D69" s="65" t="s">
        <v>32</v>
      </c>
      <c r="E69" s="66" t="s">
        <v>35</v>
      </c>
      <c r="F69" s="5" t="s">
        <v>99</v>
      </c>
      <c r="G69" s="67" t="s">
        <v>13</v>
      </c>
      <c r="H69" s="5"/>
      <c r="I69" s="68"/>
      <c r="J69" s="100">
        <f>J70</f>
        <v>520</v>
      </c>
      <c r="K69" s="100">
        <f t="shared" ref="K69:L70" si="22">K70</f>
        <v>520.5</v>
      </c>
      <c r="L69" s="223">
        <f t="shared" si="22"/>
        <v>520</v>
      </c>
    </row>
    <row r="70" spans="1:53" ht="63" customHeight="1" x14ac:dyDescent="0.25">
      <c r="A70" s="110" t="s">
        <v>60</v>
      </c>
      <c r="B70" s="64" t="s">
        <v>30</v>
      </c>
      <c r="C70" s="65" t="s">
        <v>21</v>
      </c>
      <c r="D70" s="65" t="s">
        <v>32</v>
      </c>
      <c r="E70" s="89">
        <v>41110</v>
      </c>
      <c r="F70" s="65" t="s">
        <v>99</v>
      </c>
      <c r="G70" s="68" t="s">
        <v>13</v>
      </c>
      <c r="H70" s="65" t="s">
        <v>14</v>
      </c>
      <c r="I70" s="68"/>
      <c r="J70" s="100">
        <f>J71</f>
        <v>520</v>
      </c>
      <c r="K70" s="100">
        <f t="shared" si="22"/>
        <v>520.5</v>
      </c>
      <c r="L70" s="223">
        <f t="shared" si="22"/>
        <v>520</v>
      </c>
    </row>
    <row r="71" spans="1:53" ht="47.25" x14ac:dyDescent="0.25">
      <c r="A71" s="204" t="s">
        <v>152</v>
      </c>
      <c r="B71" s="80" t="s">
        <v>30</v>
      </c>
      <c r="C71" s="87" t="s">
        <v>21</v>
      </c>
      <c r="D71" s="87" t="s">
        <v>32</v>
      </c>
      <c r="E71" s="88" t="s">
        <v>35</v>
      </c>
      <c r="F71" s="87" t="s">
        <v>99</v>
      </c>
      <c r="G71" s="207" t="s">
        <v>13</v>
      </c>
      <c r="H71" s="74" t="s">
        <v>14</v>
      </c>
      <c r="I71" s="87">
        <v>911</v>
      </c>
      <c r="J71" s="224">
        <f>'Прил 2'!J24</f>
        <v>520</v>
      </c>
      <c r="K71" s="224">
        <f>'Прил 2'!K24</f>
        <v>520.5</v>
      </c>
      <c r="L71" s="224">
        <f>'Прил 2'!L24</f>
        <v>520</v>
      </c>
    </row>
    <row r="72" spans="1:53" ht="31.5" x14ac:dyDescent="0.25">
      <c r="A72" s="70" t="s">
        <v>204</v>
      </c>
      <c r="B72" s="68" t="s">
        <v>30</v>
      </c>
      <c r="C72" s="65" t="s">
        <v>21</v>
      </c>
      <c r="D72" s="65" t="s">
        <v>32</v>
      </c>
      <c r="E72" s="89" t="s">
        <v>36</v>
      </c>
      <c r="F72" s="65"/>
      <c r="G72" s="67"/>
      <c r="H72" s="5"/>
      <c r="I72" s="68"/>
      <c r="J72" s="100">
        <f>J75</f>
        <v>316.07062999999999</v>
      </c>
      <c r="K72" s="100">
        <f t="shared" ref="K72:L72" si="23">K75</f>
        <v>20.015370000000001</v>
      </c>
      <c r="L72" s="100">
        <f t="shared" si="23"/>
        <v>20.584599999999998</v>
      </c>
    </row>
    <row r="73" spans="1:53" ht="31.5" x14ac:dyDescent="0.25">
      <c r="A73" s="70" t="s">
        <v>92</v>
      </c>
      <c r="B73" s="64" t="s">
        <v>30</v>
      </c>
      <c r="C73" s="65" t="s">
        <v>21</v>
      </c>
      <c r="D73" s="65" t="s">
        <v>32</v>
      </c>
      <c r="E73" s="89" t="s">
        <v>36</v>
      </c>
      <c r="F73" s="65" t="s">
        <v>94</v>
      </c>
      <c r="G73" s="67"/>
      <c r="H73" s="5"/>
      <c r="I73" s="68"/>
      <c r="J73" s="100">
        <f>J74</f>
        <v>316.07062999999999</v>
      </c>
      <c r="K73" s="100">
        <f t="shared" ref="K73:L73" si="24">K74</f>
        <v>20.015370000000001</v>
      </c>
      <c r="L73" s="100">
        <f t="shared" si="24"/>
        <v>20.584599999999998</v>
      </c>
    </row>
    <row r="74" spans="1:53" ht="47.25" x14ac:dyDescent="0.25">
      <c r="A74" s="70" t="s">
        <v>93</v>
      </c>
      <c r="B74" s="64" t="s">
        <v>30</v>
      </c>
      <c r="C74" s="65" t="s">
        <v>21</v>
      </c>
      <c r="D74" s="65" t="s">
        <v>32</v>
      </c>
      <c r="E74" s="89" t="s">
        <v>36</v>
      </c>
      <c r="F74" s="65" t="s">
        <v>95</v>
      </c>
      <c r="G74" s="67"/>
      <c r="H74" s="5"/>
      <c r="I74" s="68"/>
      <c r="J74" s="100">
        <f>J75</f>
        <v>316.07062999999999</v>
      </c>
      <c r="K74" s="100">
        <f t="shared" ref="K74:L74" si="25">K75</f>
        <v>20.015370000000001</v>
      </c>
      <c r="L74" s="100">
        <f t="shared" si="25"/>
        <v>20.584599999999998</v>
      </c>
    </row>
    <row r="75" spans="1:53" ht="15.75" x14ac:dyDescent="0.25">
      <c r="A75" s="110" t="s">
        <v>12</v>
      </c>
      <c r="B75" s="64" t="s">
        <v>30</v>
      </c>
      <c r="C75" s="65" t="s">
        <v>21</v>
      </c>
      <c r="D75" s="65" t="s">
        <v>32</v>
      </c>
      <c r="E75" s="89" t="s">
        <v>36</v>
      </c>
      <c r="F75" s="65" t="s">
        <v>95</v>
      </c>
      <c r="G75" s="67" t="s">
        <v>13</v>
      </c>
      <c r="H75" s="5"/>
      <c r="I75" s="68"/>
      <c r="J75" s="100">
        <f>J76</f>
        <v>316.07062999999999</v>
      </c>
      <c r="K75" s="100">
        <f t="shared" ref="K75:L76" si="26">K76</f>
        <v>20.015370000000001</v>
      </c>
      <c r="L75" s="223">
        <f t="shared" si="26"/>
        <v>20.584599999999998</v>
      </c>
    </row>
    <row r="76" spans="1:53" ht="69.75" customHeight="1" x14ac:dyDescent="0.25">
      <c r="A76" s="110" t="s">
        <v>60</v>
      </c>
      <c r="B76" s="64" t="s">
        <v>30</v>
      </c>
      <c r="C76" s="65" t="s">
        <v>21</v>
      </c>
      <c r="D76" s="65" t="s">
        <v>32</v>
      </c>
      <c r="E76" s="89" t="s">
        <v>36</v>
      </c>
      <c r="F76" s="65" t="s">
        <v>95</v>
      </c>
      <c r="G76" s="67" t="s">
        <v>13</v>
      </c>
      <c r="H76" s="5" t="s">
        <v>14</v>
      </c>
      <c r="I76" s="68"/>
      <c r="J76" s="100">
        <f>J77</f>
        <v>316.07062999999999</v>
      </c>
      <c r="K76" s="100">
        <f t="shared" si="26"/>
        <v>20.015370000000001</v>
      </c>
      <c r="L76" s="223">
        <f t="shared" si="26"/>
        <v>20.584599999999998</v>
      </c>
    </row>
    <row r="77" spans="1:53" s="10" customFormat="1" ht="47.25" x14ac:dyDescent="0.25">
      <c r="A77" s="204" t="s">
        <v>152</v>
      </c>
      <c r="B77" s="80" t="s">
        <v>30</v>
      </c>
      <c r="C77" s="87" t="s">
        <v>21</v>
      </c>
      <c r="D77" s="87" t="s">
        <v>32</v>
      </c>
      <c r="E77" s="88" t="s">
        <v>36</v>
      </c>
      <c r="F77" s="87" t="s">
        <v>95</v>
      </c>
      <c r="G77" s="207" t="s">
        <v>13</v>
      </c>
      <c r="H77" s="74" t="s">
        <v>14</v>
      </c>
      <c r="I77" s="211">
        <v>911</v>
      </c>
      <c r="J77" s="224">
        <f>'Прил 2'!J26</f>
        <v>316.07062999999999</v>
      </c>
      <c r="K77" s="224">
        <f>'Прил 2'!K26</f>
        <v>20.015370000000001</v>
      </c>
      <c r="L77" s="224">
        <f>'Прил 2'!L26</f>
        <v>20.584599999999998</v>
      </c>
      <c r="M77" s="218"/>
      <c r="N77" s="218"/>
      <c r="O77" s="218"/>
      <c r="P77" s="218"/>
      <c r="Q77" s="218"/>
      <c r="R77" s="218"/>
      <c r="S77" s="218"/>
      <c r="T77" s="218"/>
      <c r="U77" s="218"/>
      <c r="V77" s="218"/>
      <c r="W77" s="218"/>
      <c r="X77" s="218"/>
      <c r="Y77" s="218"/>
      <c r="Z77" s="218"/>
      <c r="AA77" s="218"/>
      <c r="AB77" s="218"/>
      <c r="AC77" s="218"/>
      <c r="AD77" s="218"/>
      <c r="AE77" s="218"/>
      <c r="AF77" s="218"/>
      <c r="AG77" s="218"/>
      <c r="AH77" s="218"/>
      <c r="AI77" s="218"/>
      <c r="AJ77" s="218"/>
      <c r="AK77" s="218"/>
      <c r="AL77" s="218"/>
      <c r="AM77" s="218"/>
      <c r="AN77" s="218"/>
      <c r="AO77" s="218"/>
      <c r="AP77" s="218"/>
      <c r="AQ77" s="218"/>
      <c r="AR77" s="218"/>
      <c r="AS77" s="218"/>
      <c r="AT77" s="218"/>
      <c r="AU77" s="218"/>
      <c r="AV77" s="218"/>
      <c r="AW77" s="218"/>
      <c r="AX77" s="218"/>
      <c r="AY77" s="218"/>
      <c r="AZ77" s="218"/>
      <c r="BA77" s="218"/>
    </row>
    <row r="78" spans="1:53" ht="47.25" x14ac:dyDescent="0.25">
      <c r="A78" s="70" t="s">
        <v>93</v>
      </c>
      <c r="B78" s="64" t="s">
        <v>30</v>
      </c>
      <c r="C78" s="65" t="s">
        <v>21</v>
      </c>
      <c r="D78" s="65" t="s">
        <v>32</v>
      </c>
      <c r="E78" s="89" t="s">
        <v>36</v>
      </c>
      <c r="F78" s="65" t="s">
        <v>104</v>
      </c>
      <c r="G78" s="67"/>
      <c r="H78" s="5"/>
      <c r="I78" s="68"/>
      <c r="J78" s="100">
        <f>J79</f>
        <v>30</v>
      </c>
      <c r="K78" s="100">
        <f t="shared" ref="K78:L80" si="27">K79</f>
        <v>30</v>
      </c>
      <c r="L78" s="100">
        <f t="shared" ref="L78" si="28">L79</f>
        <v>30</v>
      </c>
    </row>
    <row r="79" spans="1:53" ht="15.75" x14ac:dyDescent="0.25">
      <c r="A79" s="110" t="s">
        <v>12</v>
      </c>
      <c r="B79" s="64" t="s">
        <v>30</v>
      </c>
      <c r="C79" s="65" t="s">
        <v>21</v>
      </c>
      <c r="D79" s="65" t="s">
        <v>32</v>
      </c>
      <c r="E79" s="89" t="s">
        <v>36</v>
      </c>
      <c r="F79" s="65" t="s">
        <v>104</v>
      </c>
      <c r="G79" s="67" t="s">
        <v>13</v>
      </c>
      <c r="H79" s="5"/>
      <c r="I79" s="68"/>
      <c r="J79" s="100">
        <f>J80</f>
        <v>30</v>
      </c>
      <c r="K79" s="100">
        <f t="shared" si="27"/>
        <v>30</v>
      </c>
      <c r="L79" s="223">
        <f t="shared" si="27"/>
        <v>30</v>
      </c>
    </row>
    <row r="80" spans="1:53" ht="69.75" customHeight="1" x14ac:dyDescent="0.25">
      <c r="A80" s="110" t="s">
        <v>60</v>
      </c>
      <c r="B80" s="64" t="s">
        <v>30</v>
      </c>
      <c r="C80" s="65" t="s">
        <v>21</v>
      </c>
      <c r="D80" s="65" t="s">
        <v>32</v>
      </c>
      <c r="E80" s="89" t="s">
        <v>36</v>
      </c>
      <c r="F80" s="65" t="s">
        <v>104</v>
      </c>
      <c r="G80" s="67" t="s">
        <v>13</v>
      </c>
      <c r="H80" s="5" t="s">
        <v>14</v>
      </c>
      <c r="I80" s="68"/>
      <c r="J80" s="25">
        <f>J81</f>
        <v>30</v>
      </c>
      <c r="K80" s="25">
        <f t="shared" si="27"/>
        <v>30</v>
      </c>
      <c r="L80" s="131">
        <f t="shared" si="27"/>
        <v>30</v>
      </c>
    </row>
    <row r="81" spans="1:53" ht="47.25" x14ac:dyDescent="0.25">
      <c r="A81" s="204" t="s">
        <v>152</v>
      </c>
      <c r="B81" s="80" t="s">
        <v>30</v>
      </c>
      <c r="C81" s="87" t="s">
        <v>21</v>
      </c>
      <c r="D81" s="87" t="s">
        <v>32</v>
      </c>
      <c r="E81" s="88" t="s">
        <v>36</v>
      </c>
      <c r="F81" s="87" t="s">
        <v>104</v>
      </c>
      <c r="G81" s="207" t="s">
        <v>13</v>
      </c>
      <c r="H81" s="74" t="s">
        <v>14</v>
      </c>
      <c r="I81" s="211">
        <v>911</v>
      </c>
      <c r="J81" s="77">
        <f>'Прил 2'!J29</f>
        <v>30</v>
      </c>
      <c r="K81" s="77">
        <f>'Прил 2'!K28</f>
        <v>30</v>
      </c>
      <c r="L81" s="77">
        <f>'Прил 2'!L28</f>
        <v>30</v>
      </c>
    </row>
    <row r="82" spans="1:53" ht="66" customHeight="1" x14ac:dyDescent="0.25">
      <c r="A82" s="197" t="s">
        <v>185</v>
      </c>
      <c r="B82" s="210" t="s">
        <v>30</v>
      </c>
      <c r="C82" s="198" t="s">
        <v>21</v>
      </c>
      <c r="D82" s="65" t="s">
        <v>32</v>
      </c>
      <c r="E82" s="89" t="s">
        <v>186</v>
      </c>
      <c r="F82" s="65"/>
      <c r="G82" s="67"/>
      <c r="H82" s="5"/>
      <c r="I82" s="68"/>
      <c r="J82" s="25">
        <f>J83</f>
        <v>202.02</v>
      </c>
      <c r="K82" s="25">
        <f t="shared" ref="K82:L86" si="29">K83</f>
        <v>0</v>
      </c>
      <c r="L82" s="25">
        <f t="shared" si="29"/>
        <v>0</v>
      </c>
    </row>
    <row r="83" spans="1:53" ht="83.25" customHeight="1" x14ac:dyDescent="0.25">
      <c r="A83" s="200" t="s">
        <v>96</v>
      </c>
      <c r="B83" s="210" t="s">
        <v>30</v>
      </c>
      <c r="C83" s="198" t="s">
        <v>21</v>
      </c>
      <c r="D83" s="65" t="s">
        <v>32</v>
      </c>
      <c r="E83" s="89" t="s">
        <v>186</v>
      </c>
      <c r="F83" s="65" t="s">
        <v>98</v>
      </c>
      <c r="G83" s="67"/>
      <c r="H83" s="5"/>
      <c r="I83" s="68"/>
      <c r="J83" s="25">
        <f>J84</f>
        <v>202.02</v>
      </c>
      <c r="K83" s="25">
        <f t="shared" si="29"/>
        <v>0</v>
      </c>
      <c r="L83" s="25">
        <f t="shared" si="29"/>
        <v>0</v>
      </c>
    </row>
    <row r="84" spans="1:53" ht="35.25" customHeight="1" x14ac:dyDescent="0.25">
      <c r="A84" s="200" t="s">
        <v>97</v>
      </c>
      <c r="B84" s="210" t="s">
        <v>30</v>
      </c>
      <c r="C84" s="198" t="s">
        <v>21</v>
      </c>
      <c r="D84" s="65" t="s">
        <v>32</v>
      </c>
      <c r="E84" s="89" t="s">
        <v>186</v>
      </c>
      <c r="F84" s="65" t="s">
        <v>99</v>
      </c>
      <c r="G84" s="67"/>
      <c r="H84" s="5"/>
      <c r="I84" s="68"/>
      <c r="J84" s="25">
        <f>J85</f>
        <v>202.02</v>
      </c>
      <c r="K84" s="25">
        <f t="shared" si="29"/>
        <v>0</v>
      </c>
      <c r="L84" s="25">
        <f t="shared" si="29"/>
        <v>0</v>
      </c>
    </row>
    <row r="85" spans="1:53" ht="35.25" customHeight="1" x14ac:dyDescent="0.25">
      <c r="A85" s="206" t="s">
        <v>12</v>
      </c>
      <c r="B85" s="210" t="s">
        <v>30</v>
      </c>
      <c r="C85" s="198" t="s">
        <v>21</v>
      </c>
      <c r="D85" s="65" t="s">
        <v>32</v>
      </c>
      <c r="E85" s="89" t="s">
        <v>186</v>
      </c>
      <c r="F85" s="65" t="s">
        <v>99</v>
      </c>
      <c r="G85" s="67" t="s">
        <v>13</v>
      </c>
      <c r="H85" s="5"/>
      <c r="I85" s="68"/>
      <c r="J85" s="25">
        <f>J86</f>
        <v>202.02</v>
      </c>
      <c r="K85" s="25">
        <f t="shared" si="29"/>
        <v>0</v>
      </c>
      <c r="L85" s="25">
        <f t="shared" si="29"/>
        <v>0</v>
      </c>
    </row>
    <row r="86" spans="1:53" ht="59.25" customHeight="1" x14ac:dyDescent="0.25">
      <c r="A86" s="206" t="s">
        <v>60</v>
      </c>
      <c r="B86" s="210" t="s">
        <v>30</v>
      </c>
      <c r="C86" s="198" t="s">
        <v>21</v>
      </c>
      <c r="D86" s="65" t="s">
        <v>32</v>
      </c>
      <c r="E86" s="89" t="s">
        <v>186</v>
      </c>
      <c r="F86" s="65" t="s">
        <v>99</v>
      </c>
      <c r="G86" s="67" t="s">
        <v>13</v>
      </c>
      <c r="H86" s="5" t="s">
        <v>14</v>
      </c>
      <c r="I86" s="68"/>
      <c r="J86" s="25">
        <f>J87</f>
        <v>202.02</v>
      </c>
      <c r="K86" s="25">
        <f t="shared" si="29"/>
        <v>0</v>
      </c>
      <c r="L86" s="25">
        <f t="shared" si="29"/>
        <v>0</v>
      </c>
    </row>
    <row r="87" spans="1:53" ht="54" customHeight="1" x14ac:dyDescent="0.25">
      <c r="A87" s="204" t="s">
        <v>152</v>
      </c>
      <c r="B87" s="80" t="s">
        <v>30</v>
      </c>
      <c r="C87" s="87" t="s">
        <v>21</v>
      </c>
      <c r="D87" s="87" t="s">
        <v>32</v>
      </c>
      <c r="E87" s="88" t="s">
        <v>186</v>
      </c>
      <c r="F87" s="87" t="s">
        <v>99</v>
      </c>
      <c r="G87" s="207" t="s">
        <v>13</v>
      </c>
      <c r="H87" s="74" t="s">
        <v>14</v>
      </c>
      <c r="I87" s="211" t="s">
        <v>188</v>
      </c>
      <c r="J87" s="77">
        <f>'Прил 2'!J32</f>
        <v>202.02</v>
      </c>
      <c r="K87" s="77">
        <f>'Прил 2'!K32</f>
        <v>0</v>
      </c>
      <c r="L87" s="77">
        <f>'Прил 2'!L32</f>
        <v>0</v>
      </c>
    </row>
    <row r="88" spans="1:53" ht="63" x14ac:dyDescent="0.25">
      <c r="A88" s="78" t="s">
        <v>158</v>
      </c>
      <c r="B88" s="163">
        <v>89</v>
      </c>
      <c r="C88" s="158"/>
      <c r="D88" s="65"/>
      <c r="E88" s="89"/>
      <c r="F88" s="65"/>
      <c r="G88" s="68"/>
      <c r="H88" s="65"/>
      <c r="I88" s="68"/>
      <c r="J88" s="25">
        <f>J89</f>
        <v>385.1</v>
      </c>
      <c r="K88" s="25">
        <f>K89</f>
        <v>361.5</v>
      </c>
      <c r="L88" s="25">
        <f t="shared" ref="L88" si="30">L89</f>
        <v>429</v>
      </c>
    </row>
    <row r="89" spans="1:53" ht="84" customHeight="1" x14ac:dyDescent="0.25">
      <c r="A89" s="78" t="s">
        <v>159</v>
      </c>
      <c r="B89" s="163">
        <v>89</v>
      </c>
      <c r="C89" s="158" t="s">
        <v>20</v>
      </c>
      <c r="D89" s="65"/>
      <c r="E89" s="89"/>
      <c r="F89" s="65"/>
      <c r="G89" s="68"/>
      <c r="H89" s="65"/>
      <c r="I89" s="68"/>
      <c r="J89" s="25">
        <f>J90+J96+J102+J108+J131+J120+J114</f>
        <v>385.1</v>
      </c>
      <c r="K89" s="25">
        <f t="shared" ref="K89:L89" si="31">K90+K96+K102+K108+K131+K120+K114</f>
        <v>361.5</v>
      </c>
      <c r="L89" s="25">
        <f t="shared" si="31"/>
        <v>429</v>
      </c>
    </row>
    <row r="90" spans="1:53" ht="19.5" customHeight="1" x14ac:dyDescent="0.25">
      <c r="A90" s="110" t="s">
        <v>54</v>
      </c>
      <c r="B90" s="83">
        <v>89</v>
      </c>
      <c r="C90" s="65">
        <v>1</v>
      </c>
      <c r="D90" s="65" t="s">
        <v>32</v>
      </c>
      <c r="E90" s="89" t="s">
        <v>55</v>
      </c>
      <c r="F90" s="65"/>
      <c r="G90" s="68"/>
      <c r="H90" s="65"/>
      <c r="I90" s="65"/>
      <c r="J90" s="25">
        <f>J93</f>
        <v>110.7</v>
      </c>
      <c r="K90" s="25">
        <f>K93</f>
        <v>79.33</v>
      </c>
      <c r="L90" s="131">
        <f>L93</f>
        <v>47.050000000000004</v>
      </c>
    </row>
    <row r="91" spans="1:53" ht="22.5" customHeight="1" x14ac:dyDescent="0.25">
      <c r="A91" s="78" t="s">
        <v>88</v>
      </c>
      <c r="B91" s="83">
        <v>89</v>
      </c>
      <c r="C91" s="65">
        <v>1</v>
      </c>
      <c r="D91" s="65" t="s">
        <v>32</v>
      </c>
      <c r="E91" s="89" t="s">
        <v>55</v>
      </c>
      <c r="F91" s="65" t="s">
        <v>90</v>
      </c>
      <c r="G91" s="68"/>
      <c r="H91" s="65"/>
      <c r="I91" s="65"/>
      <c r="J91" s="25">
        <f>J92</f>
        <v>110.7</v>
      </c>
      <c r="K91" s="25">
        <f t="shared" ref="K91:L91" si="32">K92</f>
        <v>79.33</v>
      </c>
      <c r="L91" s="25">
        <f t="shared" si="32"/>
        <v>47.050000000000004</v>
      </c>
    </row>
    <row r="92" spans="1:53" ht="31.5" x14ac:dyDescent="0.25">
      <c r="A92" s="78" t="s">
        <v>89</v>
      </c>
      <c r="B92" s="83">
        <v>89</v>
      </c>
      <c r="C92" s="65">
        <v>1</v>
      </c>
      <c r="D92" s="65" t="s">
        <v>32</v>
      </c>
      <c r="E92" s="89" t="s">
        <v>55</v>
      </c>
      <c r="F92" s="65" t="s">
        <v>91</v>
      </c>
      <c r="G92" s="68"/>
      <c r="H92" s="65"/>
      <c r="I92" s="65"/>
      <c r="J92" s="25">
        <f>J93</f>
        <v>110.7</v>
      </c>
      <c r="K92" s="25">
        <f t="shared" ref="K92:L92" si="33">K93</f>
        <v>79.33</v>
      </c>
      <c r="L92" s="25">
        <f t="shared" si="33"/>
        <v>47.050000000000004</v>
      </c>
    </row>
    <row r="93" spans="1:53" ht="15.75" x14ac:dyDescent="0.25">
      <c r="A93" s="110" t="s">
        <v>53</v>
      </c>
      <c r="B93" s="83">
        <v>89</v>
      </c>
      <c r="C93" s="65">
        <v>1</v>
      </c>
      <c r="D93" s="65" t="s">
        <v>32</v>
      </c>
      <c r="E93" s="89" t="s">
        <v>55</v>
      </c>
      <c r="F93" s="65" t="s">
        <v>91</v>
      </c>
      <c r="G93" s="68" t="s">
        <v>27</v>
      </c>
      <c r="H93" s="65"/>
      <c r="I93" s="65"/>
      <c r="J93" s="25">
        <f>J94</f>
        <v>110.7</v>
      </c>
      <c r="K93" s="25">
        <f t="shared" ref="K93:L94" si="34">K94</f>
        <v>79.33</v>
      </c>
      <c r="L93" s="131">
        <f t="shared" si="34"/>
        <v>47.050000000000004</v>
      </c>
    </row>
    <row r="94" spans="1:53" ht="15.75" x14ac:dyDescent="0.25">
      <c r="A94" s="110" t="s">
        <v>23</v>
      </c>
      <c r="B94" s="83">
        <v>89</v>
      </c>
      <c r="C94" s="65">
        <v>1</v>
      </c>
      <c r="D94" s="65" t="s">
        <v>32</v>
      </c>
      <c r="E94" s="89" t="s">
        <v>55</v>
      </c>
      <c r="F94" s="65" t="s">
        <v>91</v>
      </c>
      <c r="G94" s="68" t="s">
        <v>27</v>
      </c>
      <c r="H94" s="65" t="s">
        <v>13</v>
      </c>
      <c r="I94" s="65"/>
      <c r="J94" s="25">
        <f>J95</f>
        <v>110.7</v>
      </c>
      <c r="K94" s="25">
        <f t="shared" si="34"/>
        <v>79.33</v>
      </c>
      <c r="L94" s="131">
        <f t="shared" si="34"/>
        <v>47.050000000000004</v>
      </c>
    </row>
    <row r="95" spans="1:53" s="10" customFormat="1" ht="52.15" customHeight="1" x14ac:dyDescent="0.25">
      <c r="A95" s="204" t="s">
        <v>152</v>
      </c>
      <c r="B95" s="86">
        <v>89</v>
      </c>
      <c r="C95" s="87">
        <v>1</v>
      </c>
      <c r="D95" s="87" t="s">
        <v>32</v>
      </c>
      <c r="E95" s="88" t="s">
        <v>55</v>
      </c>
      <c r="F95" s="87" t="s">
        <v>91</v>
      </c>
      <c r="G95" s="211" t="s">
        <v>27</v>
      </c>
      <c r="H95" s="87" t="s">
        <v>13</v>
      </c>
      <c r="I95" s="87">
        <v>911</v>
      </c>
      <c r="J95" s="77">
        <f>'Прил 2'!J93</f>
        <v>110.7</v>
      </c>
      <c r="K95" s="77">
        <f>'Прил 2'!K93</f>
        <v>79.33</v>
      </c>
      <c r="L95" s="77">
        <f>'Прил 2'!L93</f>
        <v>47.050000000000004</v>
      </c>
      <c r="M95" s="218"/>
      <c r="N95" s="218"/>
      <c r="O95" s="218"/>
      <c r="P95" s="218"/>
      <c r="Q95" s="218"/>
      <c r="R95" s="218"/>
      <c r="S95" s="218"/>
      <c r="T95" s="218"/>
      <c r="U95" s="218"/>
      <c r="V95" s="218"/>
      <c r="W95" s="218"/>
      <c r="X95" s="218"/>
      <c r="Y95" s="218"/>
      <c r="Z95" s="218"/>
      <c r="AA95" s="218"/>
      <c r="AB95" s="218"/>
      <c r="AC95" s="218"/>
      <c r="AD95" s="218"/>
      <c r="AE95" s="218"/>
      <c r="AF95" s="218"/>
      <c r="AG95" s="218"/>
      <c r="AH95" s="218"/>
      <c r="AI95" s="218"/>
      <c r="AJ95" s="218"/>
      <c r="AK95" s="218"/>
      <c r="AL95" s="218"/>
      <c r="AM95" s="218"/>
      <c r="AN95" s="218"/>
      <c r="AO95" s="218"/>
      <c r="AP95" s="218"/>
      <c r="AQ95" s="218"/>
      <c r="AR95" s="218"/>
      <c r="AS95" s="218"/>
      <c r="AT95" s="218"/>
      <c r="AU95" s="218"/>
      <c r="AV95" s="218"/>
      <c r="AW95" s="218"/>
      <c r="AX95" s="218"/>
      <c r="AY95" s="218"/>
      <c r="AZ95" s="218"/>
      <c r="BA95" s="218"/>
    </row>
    <row r="96" spans="1:53" ht="52.9" customHeight="1" x14ac:dyDescent="0.25">
      <c r="A96" s="70" t="s">
        <v>160</v>
      </c>
      <c r="B96" s="64">
        <v>89</v>
      </c>
      <c r="C96" s="65" t="s">
        <v>20</v>
      </c>
      <c r="D96" s="65" t="s">
        <v>32</v>
      </c>
      <c r="E96" s="89" t="s">
        <v>41</v>
      </c>
      <c r="F96" s="65"/>
      <c r="G96" s="68"/>
      <c r="H96" s="65"/>
      <c r="I96" s="68"/>
      <c r="J96" s="25">
        <f>J99</f>
        <v>5</v>
      </c>
      <c r="K96" s="25">
        <f>K99</f>
        <v>5</v>
      </c>
      <c r="L96" s="131">
        <f>L99</f>
        <v>5</v>
      </c>
    </row>
    <row r="97" spans="1:53" s="16" customFormat="1" ht="21.6" customHeight="1" x14ac:dyDescent="0.25">
      <c r="A97" s="69" t="s">
        <v>100</v>
      </c>
      <c r="B97" s="64" t="s">
        <v>43</v>
      </c>
      <c r="C97" s="65" t="s">
        <v>20</v>
      </c>
      <c r="D97" s="65" t="s">
        <v>32</v>
      </c>
      <c r="E97" s="89" t="s">
        <v>41</v>
      </c>
      <c r="F97" s="65" t="s">
        <v>101</v>
      </c>
      <c r="G97" s="68"/>
      <c r="H97" s="65"/>
      <c r="I97" s="68"/>
      <c r="J97" s="25">
        <f>J98</f>
        <v>5</v>
      </c>
      <c r="K97" s="25">
        <f t="shared" ref="K97:L97" si="35">K98</f>
        <v>5</v>
      </c>
      <c r="L97" s="25">
        <f t="shared" si="35"/>
        <v>5</v>
      </c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</row>
    <row r="98" spans="1:53" s="16" customFormat="1" ht="22.15" customHeight="1" x14ac:dyDescent="0.25">
      <c r="A98" s="70" t="s">
        <v>42</v>
      </c>
      <c r="B98" s="64" t="s">
        <v>43</v>
      </c>
      <c r="C98" s="65" t="s">
        <v>20</v>
      </c>
      <c r="D98" s="65" t="s">
        <v>32</v>
      </c>
      <c r="E98" s="89" t="s">
        <v>41</v>
      </c>
      <c r="F98" s="65" t="s">
        <v>44</v>
      </c>
      <c r="G98" s="68"/>
      <c r="H98" s="65"/>
      <c r="I98" s="68"/>
      <c r="J98" s="25">
        <f>J99</f>
        <v>5</v>
      </c>
      <c r="K98" s="25">
        <f t="shared" ref="K98:L98" si="36">K99</f>
        <v>5</v>
      </c>
      <c r="L98" s="25">
        <f t="shared" si="36"/>
        <v>5</v>
      </c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</row>
    <row r="99" spans="1:53" ht="15.75" x14ac:dyDescent="0.25">
      <c r="A99" s="110" t="s">
        <v>12</v>
      </c>
      <c r="B99" s="64" t="s">
        <v>43</v>
      </c>
      <c r="C99" s="65" t="s">
        <v>20</v>
      </c>
      <c r="D99" s="65" t="s">
        <v>32</v>
      </c>
      <c r="E99" s="89" t="s">
        <v>41</v>
      </c>
      <c r="F99" s="65" t="s">
        <v>44</v>
      </c>
      <c r="G99" s="68" t="s">
        <v>13</v>
      </c>
      <c r="H99" s="65"/>
      <c r="I99" s="68"/>
      <c r="J99" s="25">
        <f>J100</f>
        <v>5</v>
      </c>
      <c r="K99" s="25">
        <f t="shared" ref="K99:L100" si="37">K100</f>
        <v>5</v>
      </c>
      <c r="L99" s="131">
        <f t="shared" si="37"/>
        <v>5</v>
      </c>
    </row>
    <row r="100" spans="1:53" ht="15.75" x14ac:dyDescent="0.25">
      <c r="A100" s="110" t="s">
        <v>61</v>
      </c>
      <c r="B100" s="64" t="s">
        <v>43</v>
      </c>
      <c r="C100" s="65" t="s">
        <v>20</v>
      </c>
      <c r="D100" s="65" t="s">
        <v>32</v>
      </c>
      <c r="E100" s="89" t="s">
        <v>41</v>
      </c>
      <c r="F100" s="65" t="s">
        <v>44</v>
      </c>
      <c r="G100" s="68" t="s">
        <v>13</v>
      </c>
      <c r="H100" s="65" t="s">
        <v>40</v>
      </c>
      <c r="I100" s="65"/>
      <c r="J100" s="25">
        <f>J101</f>
        <v>5</v>
      </c>
      <c r="K100" s="25">
        <f t="shared" si="37"/>
        <v>5</v>
      </c>
      <c r="L100" s="131">
        <f t="shared" si="37"/>
        <v>5</v>
      </c>
    </row>
    <row r="101" spans="1:53" s="10" customFormat="1" ht="47.25" x14ac:dyDescent="0.25">
      <c r="A101" s="204" t="s">
        <v>152</v>
      </c>
      <c r="B101" s="219">
        <v>89</v>
      </c>
      <c r="C101" s="217" t="s">
        <v>20</v>
      </c>
      <c r="D101" s="87" t="s">
        <v>32</v>
      </c>
      <c r="E101" s="88" t="s">
        <v>41</v>
      </c>
      <c r="F101" s="87" t="s">
        <v>44</v>
      </c>
      <c r="G101" s="211" t="s">
        <v>13</v>
      </c>
      <c r="H101" s="87" t="s">
        <v>40</v>
      </c>
      <c r="I101" s="216">
        <v>911</v>
      </c>
      <c r="J101" s="77">
        <f>'Прил 2'!J43</f>
        <v>5</v>
      </c>
      <c r="K101" s="77">
        <f>'Прил 2'!K43</f>
        <v>5</v>
      </c>
      <c r="L101" s="77">
        <f>'Прил 2'!L43</f>
        <v>5</v>
      </c>
      <c r="M101" s="218"/>
      <c r="N101" s="218"/>
      <c r="O101" s="218"/>
      <c r="P101" s="218"/>
      <c r="Q101" s="218"/>
      <c r="R101" s="218"/>
      <c r="S101" s="218"/>
      <c r="T101" s="218"/>
      <c r="U101" s="218"/>
      <c r="V101" s="218"/>
      <c r="W101" s="218"/>
      <c r="X101" s="218"/>
      <c r="Y101" s="218"/>
      <c r="Z101" s="218"/>
      <c r="AA101" s="218"/>
      <c r="AB101" s="218"/>
      <c r="AC101" s="218"/>
      <c r="AD101" s="218"/>
      <c r="AE101" s="218"/>
      <c r="AF101" s="218"/>
      <c r="AG101" s="218"/>
      <c r="AH101" s="218"/>
      <c r="AI101" s="218"/>
      <c r="AJ101" s="218"/>
      <c r="AK101" s="218"/>
      <c r="AL101" s="218"/>
      <c r="AM101" s="218"/>
      <c r="AN101" s="218"/>
      <c r="AO101" s="218"/>
      <c r="AP101" s="218"/>
      <c r="AQ101" s="218"/>
      <c r="AR101" s="218"/>
      <c r="AS101" s="218"/>
      <c r="AT101" s="218"/>
      <c r="AU101" s="218"/>
      <c r="AV101" s="218"/>
      <c r="AW101" s="218"/>
      <c r="AX101" s="218"/>
      <c r="AY101" s="218"/>
      <c r="AZ101" s="218"/>
      <c r="BA101" s="218"/>
    </row>
    <row r="102" spans="1:53" ht="15.75" x14ac:dyDescent="0.25">
      <c r="A102" s="110" t="s">
        <v>57</v>
      </c>
      <c r="B102" s="83">
        <v>89</v>
      </c>
      <c r="C102" s="65">
        <v>1</v>
      </c>
      <c r="D102" s="65" t="s">
        <v>32</v>
      </c>
      <c r="E102" s="89">
        <v>41240</v>
      </c>
      <c r="F102" s="65"/>
      <c r="G102" s="68"/>
      <c r="H102" s="65"/>
      <c r="I102" s="65"/>
      <c r="J102" s="25">
        <f>J105</f>
        <v>1.5</v>
      </c>
      <c r="K102" s="25">
        <f>K105</f>
        <v>1.5</v>
      </c>
      <c r="L102" s="131">
        <f>L105</f>
        <v>1.5</v>
      </c>
    </row>
    <row r="103" spans="1:53" ht="31.5" x14ac:dyDescent="0.25">
      <c r="A103" s="70" t="s">
        <v>85</v>
      </c>
      <c r="B103" s="83">
        <v>89</v>
      </c>
      <c r="C103" s="65">
        <v>1</v>
      </c>
      <c r="D103" s="65" t="s">
        <v>32</v>
      </c>
      <c r="E103" s="89" t="s">
        <v>62</v>
      </c>
      <c r="F103" s="65" t="s">
        <v>86</v>
      </c>
      <c r="G103" s="68"/>
      <c r="H103" s="65"/>
      <c r="I103" s="65"/>
      <c r="J103" s="25">
        <f>J104</f>
        <v>1.5</v>
      </c>
      <c r="K103" s="25">
        <f t="shared" ref="K103:L103" si="38">K104</f>
        <v>1.5</v>
      </c>
      <c r="L103" s="25">
        <f t="shared" si="38"/>
        <v>1.5</v>
      </c>
    </row>
    <row r="104" spans="1:53" ht="15.75" x14ac:dyDescent="0.25">
      <c r="A104" s="69" t="s">
        <v>58</v>
      </c>
      <c r="B104" s="83">
        <v>89</v>
      </c>
      <c r="C104" s="65">
        <v>1</v>
      </c>
      <c r="D104" s="65" t="s">
        <v>32</v>
      </c>
      <c r="E104" s="89" t="s">
        <v>62</v>
      </c>
      <c r="F104" s="65" t="s">
        <v>149</v>
      </c>
      <c r="G104" s="68"/>
      <c r="H104" s="65"/>
      <c r="I104" s="65"/>
      <c r="J104" s="25">
        <f>J105</f>
        <v>1.5</v>
      </c>
      <c r="K104" s="25">
        <f t="shared" ref="K104:L104" si="39">K105</f>
        <v>1.5</v>
      </c>
      <c r="L104" s="25">
        <f t="shared" si="39"/>
        <v>1.5</v>
      </c>
    </row>
    <row r="105" spans="1:53" ht="31.5" x14ac:dyDescent="0.25">
      <c r="A105" s="110" t="s">
        <v>15</v>
      </c>
      <c r="B105" s="83">
        <v>89</v>
      </c>
      <c r="C105" s="65">
        <v>1</v>
      </c>
      <c r="D105" s="65" t="s">
        <v>32</v>
      </c>
      <c r="E105" s="89" t="s">
        <v>62</v>
      </c>
      <c r="F105" s="65" t="s">
        <v>149</v>
      </c>
      <c r="G105" s="68" t="s">
        <v>28</v>
      </c>
      <c r="H105" s="65"/>
      <c r="I105" s="65"/>
      <c r="J105" s="25">
        <f>J106</f>
        <v>1.5</v>
      </c>
      <c r="K105" s="25">
        <f t="shared" ref="K105:L106" si="40">K106</f>
        <v>1.5</v>
      </c>
      <c r="L105" s="131">
        <f t="shared" si="40"/>
        <v>1.5</v>
      </c>
    </row>
    <row r="106" spans="1:53" ht="31.5" x14ac:dyDescent="0.25">
      <c r="A106" s="110" t="s">
        <v>56</v>
      </c>
      <c r="B106" s="83">
        <v>89</v>
      </c>
      <c r="C106" s="65">
        <v>1</v>
      </c>
      <c r="D106" s="65" t="s">
        <v>32</v>
      </c>
      <c r="E106" s="89" t="s">
        <v>62</v>
      </c>
      <c r="F106" s="65" t="s">
        <v>149</v>
      </c>
      <c r="G106" s="68" t="s">
        <v>28</v>
      </c>
      <c r="H106" s="65" t="s">
        <v>13</v>
      </c>
      <c r="I106" s="65"/>
      <c r="J106" s="25">
        <f>J107</f>
        <v>1.5</v>
      </c>
      <c r="K106" s="25">
        <f t="shared" si="40"/>
        <v>1.5</v>
      </c>
      <c r="L106" s="131">
        <f t="shared" si="40"/>
        <v>1.5</v>
      </c>
    </row>
    <row r="107" spans="1:53" s="10" customFormat="1" ht="47.25" x14ac:dyDescent="0.25">
      <c r="A107" s="204" t="s">
        <v>152</v>
      </c>
      <c r="B107" s="211">
        <v>89</v>
      </c>
      <c r="C107" s="87">
        <v>1</v>
      </c>
      <c r="D107" s="87" t="s">
        <v>32</v>
      </c>
      <c r="E107" s="88" t="s">
        <v>62</v>
      </c>
      <c r="F107" s="87" t="s">
        <v>149</v>
      </c>
      <c r="G107" s="211" t="s">
        <v>28</v>
      </c>
      <c r="H107" s="87" t="s">
        <v>13</v>
      </c>
      <c r="I107" s="87">
        <v>911</v>
      </c>
      <c r="J107" s="77">
        <f>'Прил 2'!J100</f>
        <v>1.5</v>
      </c>
      <c r="K107" s="77">
        <f>'Прил 2'!K100</f>
        <v>1.5</v>
      </c>
      <c r="L107" s="77">
        <f>'Прил 2'!L100</f>
        <v>1.5</v>
      </c>
      <c r="M107" s="218"/>
      <c r="N107" s="218"/>
      <c r="O107" s="218"/>
      <c r="P107" s="218"/>
      <c r="Q107" s="218"/>
      <c r="R107" s="218"/>
      <c r="S107" s="218"/>
      <c r="T107" s="218"/>
      <c r="U107" s="218"/>
      <c r="V107" s="218"/>
      <c r="W107" s="218"/>
      <c r="X107" s="218"/>
      <c r="Y107" s="218"/>
      <c r="Z107" s="218"/>
      <c r="AA107" s="218"/>
      <c r="AB107" s="218"/>
      <c r="AC107" s="218"/>
      <c r="AD107" s="218"/>
      <c r="AE107" s="218"/>
      <c r="AF107" s="218"/>
      <c r="AG107" s="218"/>
      <c r="AH107" s="218"/>
      <c r="AI107" s="218"/>
      <c r="AJ107" s="218"/>
      <c r="AK107" s="218"/>
      <c r="AL107" s="218"/>
      <c r="AM107" s="218"/>
      <c r="AN107" s="218"/>
      <c r="AO107" s="218"/>
      <c r="AP107" s="218"/>
      <c r="AQ107" s="218"/>
      <c r="AR107" s="218"/>
      <c r="AS107" s="218"/>
      <c r="AT107" s="218"/>
      <c r="AU107" s="218"/>
      <c r="AV107" s="218"/>
      <c r="AW107" s="218"/>
      <c r="AX107" s="218"/>
      <c r="AY107" s="218"/>
      <c r="AZ107" s="218"/>
      <c r="BA107" s="218"/>
    </row>
    <row r="108" spans="1:53" ht="15.75" x14ac:dyDescent="0.25">
      <c r="A108" s="69" t="s">
        <v>192</v>
      </c>
      <c r="B108" s="5">
        <v>89</v>
      </c>
      <c r="C108" s="65" t="s">
        <v>20</v>
      </c>
      <c r="D108" s="65" t="s">
        <v>32</v>
      </c>
      <c r="E108" s="65" t="s">
        <v>162</v>
      </c>
      <c r="F108" s="65"/>
      <c r="G108" s="65"/>
      <c r="H108" s="65"/>
      <c r="I108" s="65"/>
      <c r="J108" s="25"/>
      <c r="K108" s="25">
        <f t="shared" ref="K108:L112" si="41">K109</f>
        <v>31.37</v>
      </c>
      <c r="L108" s="25">
        <f t="shared" si="41"/>
        <v>63.65</v>
      </c>
    </row>
    <row r="109" spans="1:53" ht="15.75" x14ac:dyDescent="0.25">
      <c r="A109" s="69" t="s">
        <v>100</v>
      </c>
      <c r="B109" s="178">
        <v>89</v>
      </c>
      <c r="C109" s="65" t="s">
        <v>20</v>
      </c>
      <c r="D109" s="65" t="s">
        <v>32</v>
      </c>
      <c r="E109" s="65" t="s">
        <v>162</v>
      </c>
      <c r="F109" s="65" t="s">
        <v>101</v>
      </c>
      <c r="G109" s="65"/>
      <c r="H109" s="65"/>
      <c r="I109" s="65"/>
      <c r="J109" s="25"/>
      <c r="K109" s="25">
        <f t="shared" si="41"/>
        <v>31.37</v>
      </c>
      <c r="L109" s="25">
        <f t="shared" si="41"/>
        <v>63.65</v>
      </c>
    </row>
    <row r="110" spans="1:53" ht="15.75" x14ac:dyDescent="0.25">
      <c r="A110" s="69" t="s">
        <v>42</v>
      </c>
      <c r="B110" s="178">
        <v>89</v>
      </c>
      <c r="C110" s="65" t="s">
        <v>20</v>
      </c>
      <c r="D110" s="65" t="s">
        <v>32</v>
      </c>
      <c r="E110" s="65" t="s">
        <v>162</v>
      </c>
      <c r="F110" s="65" t="s">
        <v>44</v>
      </c>
      <c r="G110" s="65"/>
      <c r="H110" s="65"/>
      <c r="I110" s="65"/>
      <c r="J110" s="25"/>
      <c r="K110" s="25">
        <f t="shared" si="41"/>
        <v>31.37</v>
      </c>
      <c r="L110" s="25">
        <f t="shared" si="41"/>
        <v>63.65</v>
      </c>
    </row>
    <row r="111" spans="1:53" ht="15.75" x14ac:dyDescent="0.25">
      <c r="A111" s="69" t="s">
        <v>192</v>
      </c>
      <c r="B111" s="178">
        <v>89</v>
      </c>
      <c r="C111" s="65" t="s">
        <v>20</v>
      </c>
      <c r="D111" s="65" t="s">
        <v>32</v>
      </c>
      <c r="E111" s="65" t="s">
        <v>162</v>
      </c>
      <c r="F111" s="65" t="s">
        <v>44</v>
      </c>
      <c r="G111" s="65" t="s">
        <v>161</v>
      </c>
      <c r="H111" s="65"/>
      <c r="I111" s="65"/>
      <c r="J111" s="25"/>
      <c r="K111" s="25">
        <f t="shared" si="41"/>
        <v>31.37</v>
      </c>
      <c r="L111" s="25">
        <f t="shared" si="41"/>
        <v>63.65</v>
      </c>
    </row>
    <row r="112" spans="1:53" ht="15.75" x14ac:dyDescent="0.25">
      <c r="A112" s="69" t="s">
        <v>192</v>
      </c>
      <c r="B112" s="178">
        <v>89</v>
      </c>
      <c r="C112" s="65" t="s">
        <v>20</v>
      </c>
      <c r="D112" s="65" t="s">
        <v>32</v>
      </c>
      <c r="E112" s="65" t="s">
        <v>162</v>
      </c>
      <c r="F112" s="65" t="s">
        <v>44</v>
      </c>
      <c r="G112" s="65" t="s">
        <v>161</v>
      </c>
      <c r="H112" s="65" t="s">
        <v>161</v>
      </c>
      <c r="I112" s="65"/>
      <c r="J112" s="25"/>
      <c r="K112" s="25">
        <f t="shared" si="41"/>
        <v>31.37</v>
      </c>
      <c r="L112" s="25">
        <f t="shared" si="41"/>
        <v>63.65</v>
      </c>
    </row>
    <row r="113" spans="1:53" ht="48.75" customHeight="1" x14ac:dyDescent="0.25">
      <c r="A113" s="204" t="s">
        <v>152</v>
      </c>
      <c r="B113" s="203">
        <v>89</v>
      </c>
      <c r="C113" s="87" t="s">
        <v>20</v>
      </c>
      <c r="D113" s="87" t="s">
        <v>32</v>
      </c>
      <c r="E113" s="87" t="s">
        <v>162</v>
      </c>
      <c r="F113" s="87" t="s">
        <v>44</v>
      </c>
      <c r="G113" s="87" t="s">
        <v>161</v>
      </c>
      <c r="H113" s="87" t="s">
        <v>161</v>
      </c>
      <c r="I113" s="87" t="s">
        <v>188</v>
      </c>
      <c r="J113" s="77"/>
      <c r="K113" s="77">
        <f>'Прил 2'!K107</f>
        <v>31.37</v>
      </c>
      <c r="L113" s="77">
        <f>'Прил 2'!L107</f>
        <v>63.65</v>
      </c>
    </row>
    <row r="114" spans="1:53" ht="48.75" customHeight="1" x14ac:dyDescent="0.25">
      <c r="A114" s="105" t="s">
        <v>234</v>
      </c>
      <c r="B114" s="67">
        <v>89</v>
      </c>
      <c r="C114" s="5">
        <v>1</v>
      </c>
      <c r="D114" s="5" t="s">
        <v>32</v>
      </c>
      <c r="E114" s="66" t="s">
        <v>235</v>
      </c>
      <c r="F114" s="5"/>
      <c r="G114" s="68"/>
      <c r="H114" s="65"/>
      <c r="I114" s="65"/>
      <c r="J114" s="25">
        <f>J115</f>
        <v>50</v>
      </c>
      <c r="K114" s="25">
        <f t="shared" ref="K114:L118" si="42">K115</f>
        <v>0</v>
      </c>
      <c r="L114" s="25">
        <f t="shared" si="42"/>
        <v>0</v>
      </c>
    </row>
    <row r="115" spans="1:53" ht="37.5" customHeight="1" x14ac:dyDescent="0.25">
      <c r="A115" s="70" t="s">
        <v>93</v>
      </c>
      <c r="B115" s="67">
        <v>89</v>
      </c>
      <c r="C115" s="5">
        <v>1</v>
      </c>
      <c r="D115" s="5" t="s">
        <v>32</v>
      </c>
      <c r="E115" s="66" t="s">
        <v>235</v>
      </c>
      <c r="F115" s="5" t="s">
        <v>94</v>
      </c>
      <c r="G115" s="68"/>
      <c r="H115" s="65"/>
      <c r="I115" s="65"/>
      <c r="J115" s="25">
        <f>J116</f>
        <v>50</v>
      </c>
      <c r="K115" s="25">
        <f t="shared" si="42"/>
        <v>0</v>
      </c>
      <c r="L115" s="25">
        <f t="shared" si="42"/>
        <v>0</v>
      </c>
    </row>
    <row r="116" spans="1:53" ht="23.25" customHeight="1" x14ac:dyDescent="0.25">
      <c r="A116" s="70" t="s">
        <v>37</v>
      </c>
      <c r="B116" s="67">
        <v>89</v>
      </c>
      <c r="C116" s="5">
        <v>1</v>
      </c>
      <c r="D116" s="5" t="s">
        <v>32</v>
      </c>
      <c r="E116" s="66" t="s">
        <v>235</v>
      </c>
      <c r="F116" s="5" t="s">
        <v>95</v>
      </c>
      <c r="G116" s="68"/>
      <c r="H116" s="65"/>
      <c r="I116" s="65"/>
      <c r="J116" s="25">
        <f>J117</f>
        <v>50</v>
      </c>
      <c r="K116" s="25">
        <f t="shared" si="42"/>
        <v>0</v>
      </c>
      <c r="L116" s="25">
        <f t="shared" si="42"/>
        <v>0</v>
      </c>
    </row>
    <row r="117" spans="1:53" ht="18.75" customHeight="1" x14ac:dyDescent="0.25">
      <c r="A117" s="110" t="s">
        <v>17</v>
      </c>
      <c r="B117" s="67">
        <v>89</v>
      </c>
      <c r="C117" s="5">
        <v>1</v>
      </c>
      <c r="D117" s="5" t="s">
        <v>32</v>
      </c>
      <c r="E117" s="66" t="s">
        <v>235</v>
      </c>
      <c r="F117" s="5" t="s">
        <v>95</v>
      </c>
      <c r="G117" s="68" t="s">
        <v>16</v>
      </c>
      <c r="H117" s="65"/>
      <c r="I117" s="65"/>
      <c r="J117" s="25">
        <f>J118</f>
        <v>50</v>
      </c>
      <c r="K117" s="25">
        <f t="shared" si="42"/>
        <v>0</v>
      </c>
      <c r="L117" s="25">
        <f t="shared" si="42"/>
        <v>0</v>
      </c>
    </row>
    <row r="118" spans="1:53" ht="24" customHeight="1" x14ac:dyDescent="0.25">
      <c r="A118" s="110" t="s">
        <v>50</v>
      </c>
      <c r="B118" s="67">
        <v>89</v>
      </c>
      <c r="C118" s="5">
        <v>1</v>
      </c>
      <c r="D118" s="5" t="s">
        <v>32</v>
      </c>
      <c r="E118" s="66" t="s">
        <v>235</v>
      </c>
      <c r="F118" s="5" t="s">
        <v>95</v>
      </c>
      <c r="G118" s="68" t="s">
        <v>16</v>
      </c>
      <c r="H118" s="65" t="s">
        <v>24</v>
      </c>
      <c r="I118" s="65"/>
      <c r="J118" s="25">
        <f>J119</f>
        <v>50</v>
      </c>
      <c r="K118" s="25">
        <f t="shared" si="42"/>
        <v>0</v>
      </c>
      <c r="L118" s="25">
        <f t="shared" si="42"/>
        <v>0</v>
      </c>
    </row>
    <row r="119" spans="1:53" ht="48.75" customHeight="1" x14ac:dyDescent="0.25">
      <c r="A119" s="261" t="s">
        <v>152</v>
      </c>
      <c r="B119" s="207">
        <v>89</v>
      </c>
      <c r="C119" s="74">
        <v>1</v>
      </c>
      <c r="D119" s="74" t="s">
        <v>32</v>
      </c>
      <c r="E119" s="79" t="s">
        <v>235</v>
      </c>
      <c r="F119" s="74" t="s">
        <v>95</v>
      </c>
      <c r="G119" s="211" t="s">
        <v>16</v>
      </c>
      <c r="H119" s="87" t="s">
        <v>24</v>
      </c>
      <c r="I119" s="87">
        <v>911</v>
      </c>
      <c r="J119" s="77">
        <f>'Прил 2'!J76</f>
        <v>50</v>
      </c>
      <c r="K119" s="77">
        <f>'Прил 2'!K76</f>
        <v>0</v>
      </c>
      <c r="L119" s="77">
        <f>'Прил 2'!L76</f>
        <v>0</v>
      </c>
    </row>
    <row r="120" spans="1:53" ht="67.5" customHeight="1" x14ac:dyDescent="0.25">
      <c r="A120" s="107" t="s">
        <v>165</v>
      </c>
      <c r="B120" s="163">
        <v>89</v>
      </c>
      <c r="C120" s="158" t="s">
        <v>20</v>
      </c>
      <c r="D120" s="65" t="s">
        <v>32</v>
      </c>
      <c r="E120" s="89" t="s">
        <v>47</v>
      </c>
      <c r="F120" s="65"/>
      <c r="G120" s="68"/>
      <c r="H120" s="65"/>
      <c r="I120" s="72"/>
      <c r="J120" s="25">
        <f>J123+J126</f>
        <v>217.4</v>
      </c>
      <c r="K120" s="25">
        <f t="shared" ref="K120:L120" si="43">K123+K126</f>
        <v>243.8</v>
      </c>
      <c r="L120" s="25">
        <f t="shared" si="43"/>
        <v>311.2</v>
      </c>
    </row>
    <row r="121" spans="1:53" ht="53.25" customHeight="1" x14ac:dyDescent="0.25">
      <c r="A121" s="99" t="s">
        <v>96</v>
      </c>
      <c r="B121" s="163">
        <v>89</v>
      </c>
      <c r="C121" s="158" t="s">
        <v>20</v>
      </c>
      <c r="D121" s="65" t="s">
        <v>32</v>
      </c>
      <c r="E121" s="89" t="s">
        <v>47</v>
      </c>
      <c r="F121" s="65" t="s">
        <v>98</v>
      </c>
      <c r="G121" s="68"/>
      <c r="H121" s="65"/>
      <c r="I121" s="72"/>
      <c r="J121" s="25">
        <f>J122</f>
        <v>205.4</v>
      </c>
      <c r="K121" s="25">
        <f t="shared" ref="K121:L121" si="44">K122</f>
        <v>231.8</v>
      </c>
      <c r="L121" s="25">
        <f t="shared" si="44"/>
        <v>299.2</v>
      </c>
    </row>
    <row r="122" spans="1:53" ht="35.25" customHeight="1" x14ac:dyDescent="0.25">
      <c r="A122" s="99" t="s">
        <v>97</v>
      </c>
      <c r="B122" s="163">
        <v>89</v>
      </c>
      <c r="C122" s="158" t="s">
        <v>20</v>
      </c>
      <c r="D122" s="65" t="s">
        <v>32</v>
      </c>
      <c r="E122" s="89" t="s">
        <v>47</v>
      </c>
      <c r="F122" s="65" t="s">
        <v>99</v>
      </c>
      <c r="G122" s="68"/>
      <c r="H122" s="65"/>
      <c r="I122" s="72"/>
      <c r="J122" s="25">
        <f>J123</f>
        <v>205.4</v>
      </c>
      <c r="K122" s="25">
        <f t="shared" ref="K122:L122" si="45">K123</f>
        <v>231.8</v>
      </c>
      <c r="L122" s="25">
        <f t="shared" si="45"/>
        <v>299.2</v>
      </c>
    </row>
    <row r="123" spans="1:53" ht="20.25" customHeight="1" x14ac:dyDescent="0.25">
      <c r="A123" s="110" t="s">
        <v>45</v>
      </c>
      <c r="B123" s="163">
        <v>89</v>
      </c>
      <c r="C123" s="158" t="s">
        <v>20</v>
      </c>
      <c r="D123" s="65" t="s">
        <v>32</v>
      </c>
      <c r="E123" s="89" t="s">
        <v>47</v>
      </c>
      <c r="F123" s="65" t="s">
        <v>99</v>
      </c>
      <c r="G123" s="68" t="s">
        <v>24</v>
      </c>
      <c r="H123" s="65"/>
      <c r="I123" s="72"/>
      <c r="J123" s="25">
        <f>J124</f>
        <v>205.4</v>
      </c>
      <c r="K123" s="25">
        <f t="shared" ref="K123:L124" si="46">K124</f>
        <v>231.8</v>
      </c>
      <c r="L123" s="131">
        <f t="shared" si="46"/>
        <v>299.2</v>
      </c>
    </row>
    <row r="124" spans="1:53" ht="23.25" customHeight="1" x14ac:dyDescent="0.25">
      <c r="A124" s="110" t="s">
        <v>46</v>
      </c>
      <c r="B124" s="163">
        <v>89</v>
      </c>
      <c r="C124" s="158" t="s">
        <v>20</v>
      </c>
      <c r="D124" s="65" t="s">
        <v>32</v>
      </c>
      <c r="E124" s="89" t="s">
        <v>47</v>
      </c>
      <c r="F124" s="65" t="s">
        <v>99</v>
      </c>
      <c r="G124" s="68" t="s">
        <v>24</v>
      </c>
      <c r="H124" s="65" t="s">
        <v>25</v>
      </c>
      <c r="I124" s="72"/>
      <c r="J124" s="25">
        <f>J125</f>
        <v>205.4</v>
      </c>
      <c r="K124" s="25">
        <f t="shared" si="46"/>
        <v>231.8</v>
      </c>
      <c r="L124" s="131">
        <f t="shared" si="46"/>
        <v>299.2</v>
      </c>
    </row>
    <row r="125" spans="1:53" s="10" customFormat="1" ht="50.25" customHeight="1" x14ac:dyDescent="0.25">
      <c r="A125" s="204" t="s">
        <v>152</v>
      </c>
      <c r="B125" s="211">
        <v>89</v>
      </c>
      <c r="C125" s="87">
        <v>1</v>
      </c>
      <c r="D125" s="87" t="s">
        <v>32</v>
      </c>
      <c r="E125" s="88" t="s">
        <v>47</v>
      </c>
      <c r="F125" s="87" t="s">
        <v>99</v>
      </c>
      <c r="G125" s="211" t="s">
        <v>24</v>
      </c>
      <c r="H125" s="87" t="s">
        <v>25</v>
      </c>
      <c r="I125" s="87">
        <v>911</v>
      </c>
      <c r="J125" s="77">
        <f>'Прил 2'!J55</f>
        <v>205.4</v>
      </c>
      <c r="K125" s="77">
        <f>'Прил 2'!K55</f>
        <v>231.8</v>
      </c>
      <c r="L125" s="77">
        <f>'Прил 2'!L55</f>
        <v>299.2</v>
      </c>
      <c r="M125" s="218"/>
      <c r="N125" s="218"/>
      <c r="O125" s="218"/>
      <c r="P125" s="218"/>
      <c r="Q125" s="218"/>
      <c r="R125" s="218"/>
      <c r="S125" s="218"/>
      <c r="T125" s="218"/>
      <c r="U125" s="218"/>
      <c r="V125" s="218"/>
      <c r="W125" s="218"/>
      <c r="X125" s="218"/>
      <c r="Y125" s="218"/>
      <c r="Z125" s="218"/>
      <c r="AA125" s="218"/>
      <c r="AB125" s="218"/>
      <c r="AC125" s="218"/>
      <c r="AD125" s="218"/>
      <c r="AE125" s="218"/>
      <c r="AF125" s="218"/>
      <c r="AG125" s="218"/>
      <c r="AH125" s="218"/>
      <c r="AI125" s="218"/>
      <c r="AJ125" s="218"/>
      <c r="AK125" s="218"/>
      <c r="AL125" s="218"/>
      <c r="AM125" s="218"/>
      <c r="AN125" s="218"/>
      <c r="AO125" s="218"/>
      <c r="AP125" s="218"/>
      <c r="AQ125" s="218"/>
      <c r="AR125" s="218"/>
      <c r="AS125" s="218"/>
      <c r="AT125" s="218"/>
      <c r="AU125" s="218"/>
      <c r="AV125" s="218"/>
      <c r="AW125" s="218"/>
      <c r="AX125" s="218"/>
      <c r="AY125" s="218"/>
      <c r="AZ125" s="218"/>
      <c r="BA125" s="218"/>
    </row>
    <row r="126" spans="1:53" ht="65.25" customHeight="1" x14ac:dyDescent="0.25">
      <c r="A126" s="99" t="s">
        <v>96</v>
      </c>
      <c r="B126" s="163">
        <v>89</v>
      </c>
      <c r="C126" s="158" t="s">
        <v>20</v>
      </c>
      <c r="D126" s="65" t="s">
        <v>32</v>
      </c>
      <c r="E126" s="89" t="s">
        <v>47</v>
      </c>
      <c r="F126" s="65" t="s">
        <v>94</v>
      </c>
      <c r="G126" s="68"/>
      <c r="H126" s="65"/>
      <c r="I126" s="72"/>
      <c r="J126" s="25">
        <f>J127</f>
        <v>12</v>
      </c>
      <c r="K126" s="25">
        <f t="shared" ref="K126:L129" si="47">K127</f>
        <v>12</v>
      </c>
      <c r="L126" s="25">
        <f t="shared" ref="L126:L127" si="48">L127</f>
        <v>12</v>
      </c>
    </row>
    <row r="127" spans="1:53" ht="60" customHeight="1" x14ac:dyDescent="0.25">
      <c r="A127" s="99" t="s">
        <v>97</v>
      </c>
      <c r="B127" s="163">
        <v>89</v>
      </c>
      <c r="C127" s="158" t="s">
        <v>20</v>
      </c>
      <c r="D127" s="65" t="s">
        <v>32</v>
      </c>
      <c r="E127" s="89" t="s">
        <v>47</v>
      </c>
      <c r="F127" s="65" t="s">
        <v>95</v>
      </c>
      <c r="G127" s="68"/>
      <c r="H127" s="65"/>
      <c r="I127" s="72"/>
      <c r="J127" s="25">
        <f>J128</f>
        <v>12</v>
      </c>
      <c r="K127" s="25">
        <f t="shared" si="47"/>
        <v>12</v>
      </c>
      <c r="L127" s="25">
        <f t="shared" si="48"/>
        <v>12</v>
      </c>
    </row>
    <row r="128" spans="1:53" ht="57.75" customHeight="1" x14ac:dyDescent="0.25">
      <c r="A128" s="110" t="s">
        <v>45</v>
      </c>
      <c r="B128" s="163">
        <v>89</v>
      </c>
      <c r="C128" s="158" t="s">
        <v>20</v>
      </c>
      <c r="D128" s="65" t="s">
        <v>32</v>
      </c>
      <c r="E128" s="89" t="s">
        <v>47</v>
      </c>
      <c r="F128" s="65" t="s">
        <v>95</v>
      </c>
      <c r="G128" s="68" t="s">
        <v>24</v>
      </c>
      <c r="H128" s="65"/>
      <c r="I128" s="72"/>
      <c r="J128" s="25">
        <f>J129</f>
        <v>12</v>
      </c>
      <c r="K128" s="25">
        <f t="shared" si="47"/>
        <v>12</v>
      </c>
      <c r="L128" s="131">
        <f t="shared" si="47"/>
        <v>12</v>
      </c>
    </row>
    <row r="129" spans="1:53" ht="55.5" customHeight="1" x14ac:dyDescent="0.25">
      <c r="A129" s="110" t="s">
        <v>46</v>
      </c>
      <c r="B129" s="163">
        <v>89</v>
      </c>
      <c r="C129" s="158" t="s">
        <v>20</v>
      </c>
      <c r="D129" s="65" t="s">
        <v>32</v>
      </c>
      <c r="E129" s="89" t="s">
        <v>47</v>
      </c>
      <c r="F129" s="65" t="s">
        <v>95</v>
      </c>
      <c r="G129" s="68" t="s">
        <v>24</v>
      </c>
      <c r="H129" s="65" t="s">
        <v>25</v>
      </c>
      <c r="I129" s="72"/>
      <c r="J129" s="25">
        <f>J130</f>
        <v>12</v>
      </c>
      <c r="K129" s="25">
        <f t="shared" si="47"/>
        <v>12</v>
      </c>
      <c r="L129" s="131">
        <f t="shared" si="47"/>
        <v>12</v>
      </c>
    </row>
    <row r="130" spans="1:53" s="10" customFormat="1" ht="54" customHeight="1" x14ac:dyDescent="0.25">
      <c r="A130" s="204" t="s">
        <v>152</v>
      </c>
      <c r="B130" s="211">
        <v>89</v>
      </c>
      <c r="C130" s="87">
        <v>1</v>
      </c>
      <c r="D130" s="87" t="s">
        <v>32</v>
      </c>
      <c r="E130" s="88" t="s">
        <v>47</v>
      </c>
      <c r="F130" s="87" t="s">
        <v>95</v>
      </c>
      <c r="G130" s="211" t="s">
        <v>24</v>
      </c>
      <c r="H130" s="87" t="s">
        <v>25</v>
      </c>
      <c r="I130" s="87">
        <v>911</v>
      </c>
      <c r="J130" s="77">
        <f>'Прил 2'!J57</f>
        <v>12</v>
      </c>
      <c r="K130" s="77">
        <f>'Прил 2'!K57</f>
        <v>12</v>
      </c>
      <c r="L130" s="77">
        <f>'Прил 2'!L57</f>
        <v>12</v>
      </c>
      <c r="M130" s="218"/>
      <c r="N130" s="218"/>
      <c r="O130" s="218"/>
      <c r="P130" s="218"/>
      <c r="Q130" s="218"/>
      <c r="R130" s="218"/>
      <c r="S130" s="218"/>
      <c r="T130" s="218"/>
      <c r="U130" s="218"/>
      <c r="V130" s="218"/>
      <c r="W130" s="218"/>
      <c r="X130" s="218"/>
      <c r="Y130" s="218"/>
      <c r="Z130" s="218"/>
      <c r="AA130" s="218"/>
      <c r="AB130" s="218"/>
      <c r="AC130" s="218"/>
      <c r="AD130" s="218"/>
      <c r="AE130" s="218"/>
      <c r="AF130" s="218"/>
      <c r="AG130" s="218"/>
      <c r="AH130" s="218"/>
      <c r="AI130" s="218"/>
      <c r="AJ130" s="218"/>
      <c r="AK130" s="218"/>
      <c r="AL130" s="218"/>
      <c r="AM130" s="218"/>
      <c r="AN130" s="218"/>
      <c r="AO130" s="218"/>
      <c r="AP130" s="218"/>
      <c r="AQ130" s="218"/>
      <c r="AR130" s="218"/>
      <c r="AS130" s="218"/>
      <c r="AT130" s="218"/>
      <c r="AU130" s="218"/>
      <c r="AV130" s="218"/>
      <c r="AW130" s="218"/>
      <c r="AX130" s="218"/>
      <c r="AY130" s="218"/>
      <c r="AZ130" s="218"/>
      <c r="BA130" s="218"/>
    </row>
    <row r="131" spans="1:53" ht="129.75" customHeight="1" x14ac:dyDescent="0.25">
      <c r="A131" s="110" t="s">
        <v>129</v>
      </c>
      <c r="B131" s="64">
        <v>89</v>
      </c>
      <c r="C131" s="65" t="s">
        <v>20</v>
      </c>
      <c r="D131" s="65" t="s">
        <v>32</v>
      </c>
      <c r="E131" s="89" t="s">
        <v>38</v>
      </c>
      <c r="F131" s="65"/>
      <c r="G131" s="68"/>
      <c r="H131" s="65"/>
      <c r="I131" s="68"/>
      <c r="J131" s="25">
        <f>J134</f>
        <v>0.5</v>
      </c>
      <c r="K131" s="25">
        <f>K134</f>
        <v>0.5</v>
      </c>
      <c r="L131" s="131">
        <f>L134</f>
        <v>0.6</v>
      </c>
    </row>
    <row r="132" spans="1:53" ht="35.450000000000003" customHeight="1" x14ac:dyDescent="0.25">
      <c r="A132" s="70" t="s">
        <v>93</v>
      </c>
      <c r="B132" s="163">
        <v>89</v>
      </c>
      <c r="C132" s="65" t="s">
        <v>20</v>
      </c>
      <c r="D132" s="65" t="s">
        <v>32</v>
      </c>
      <c r="E132" s="89" t="s">
        <v>38</v>
      </c>
      <c r="F132" s="65" t="s">
        <v>94</v>
      </c>
      <c r="G132" s="68"/>
      <c r="H132" s="65"/>
      <c r="I132" s="68"/>
      <c r="J132" s="25">
        <f>J133</f>
        <v>0.5</v>
      </c>
      <c r="K132" s="25">
        <f t="shared" ref="K132:L132" si="49">K133</f>
        <v>0.5</v>
      </c>
      <c r="L132" s="25">
        <f t="shared" si="49"/>
        <v>0.6</v>
      </c>
    </row>
    <row r="133" spans="1:53" ht="22.15" customHeight="1" x14ac:dyDescent="0.25">
      <c r="A133" s="70" t="s">
        <v>37</v>
      </c>
      <c r="B133" s="163">
        <v>89</v>
      </c>
      <c r="C133" s="65" t="s">
        <v>20</v>
      </c>
      <c r="D133" s="65" t="s">
        <v>32</v>
      </c>
      <c r="E133" s="89" t="s">
        <v>38</v>
      </c>
      <c r="F133" s="65" t="s">
        <v>95</v>
      </c>
      <c r="G133" s="68"/>
      <c r="H133" s="65"/>
      <c r="I133" s="68"/>
      <c r="J133" s="25">
        <f>J134</f>
        <v>0.5</v>
      </c>
      <c r="K133" s="25">
        <f t="shared" ref="K133:L133" si="50">K134</f>
        <v>0.5</v>
      </c>
      <c r="L133" s="25">
        <f t="shared" si="50"/>
        <v>0.6</v>
      </c>
    </row>
    <row r="134" spans="1:53" ht="15.75" x14ac:dyDescent="0.25">
      <c r="A134" s="110" t="s">
        <v>12</v>
      </c>
      <c r="B134" s="163">
        <v>89</v>
      </c>
      <c r="C134" s="65" t="s">
        <v>20</v>
      </c>
      <c r="D134" s="65" t="s">
        <v>32</v>
      </c>
      <c r="E134" s="89" t="s">
        <v>38</v>
      </c>
      <c r="F134" s="65" t="s">
        <v>95</v>
      </c>
      <c r="G134" s="68" t="s">
        <v>13</v>
      </c>
      <c r="H134" s="65"/>
      <c r="I134" s="68"/>
      <c r="J134" s="25">
        <f>J135</f>
        <v>0.5</v>
      </c>
      <c r="K134" s="25">
        <f t="shared" ref="K134:L135" si="51">K135</f>
        <v>0.5</v>
      </c>
      <c r="L134" s="131">
        <f t="shared" si="51"/>
        <v>0.6</v>
      </c>
    </row>
    <row r="135" spans="1:53" ht="63.75" customHeight="1" x14ac:dyDescent="0.25">
      <c r="A135" s="110" t="s">
        <v>60</v>
      </c>
      <c r="B135" s="163">
        <v>89</v>
      </c>
      <c r="C135" s="65" t="s">
        <v>20</v>
      </c>
      <c r="D135" s="65" t="s">
        <v>32</v>
      </c>
      <c r="E135" s="89" t="s">
        <v>38</v>
      </c>
      <c r="F135" s="65" t="s">
        <v>95</v>
      </c>
      <c r="G135" s="68" t="s">
        <v>13</v>
      </c>
      <c r="H135" s="65" t="s">
        <v>14</v>
      </c>
      <c r="I135" s="68"/>
      <c r="J135" s="25">
        <f>J136</f>
        <v>0.5</v>
      </c>
      <c r="K135" s="25">
        <f t="shared" si="51"/>
        <v>0.5</v>
      </c>
      <c r="L135" s="131">
        <f t="shared" si="51"/>
        <v>0.6</v>
      </c>
    </row>
    <row r="136" spans="1:53" s="10" customFormat="1" ht="47.25" x14ac:dyDescent="0.25">
      <c r="A136" s="204" t="s">
        <v>152</v>
      </c>
      <c r="B136" s="219">
        <v>89</v>
      </c>
      <c r="C136" s="87" t="s">
        <v>20</v>
      </c>
      <c r="D136" s="87" t="s">
        <v>32</v>
      </c>
      <c r="E136" s="88" t="s">
        <v>38</v>
      </c>
      <c r="F136" s="87" t="s">
        <v>95</v>
      </c>
      <c r="G136" s="211" t="s">
        <v>13</v>
      </c>
      <c r="H136" s="87" t="s">
        <v>14</v>
      </c>
      <c r="I136" s="211">
        <v>911</v>
      </c>
      <c r="J136" s="77">
        <f>'Прил 2'!J35</f>
        <v>0.5</v>
      </c>
      <c r="K136" s="77">
        <f>'Прил 2'!K35</f>
        <v>0.5</v>
      </c>
      <c r="L136" s="128">
        <f>'Прил 2'!L35</f>
        <v>0.6</v>
      </c>
      <c r="M136" s="218"/>
      <c r="N136" s="218"/>
      <c r="O136" s="218"/>
      <c r="P136" s="218"/>
      <c r="Q136" s="218"/>
      <c r="R136" s="218"/>
      <c r="S136" s="218"/>
      <c r="T136" s="218"/>
      <c r="U136" s="218"/>
      <c r="V136" s="218"/>
      <c r="W136" s="218"/>
      <c r="X136" s="218"/>
      <c r="Y136" s="218"/>
      <c r="Z136" s="218"/>
      <c r="AA136" s="218"/>
      <c r="AB136" s="218"/>
      <c r="AC136" s="218"/>
      <c r="AD136" s="218"/>
      <c r="AE136" s="218"/>
      <c r="AF136" s="218"/>
      <c r="AG136" s="218"/>
      <c r="AH136" s="218"/>
      <c r="AI136" s="218"/>
      <c r="AJ136" s="218"/>
      <c r="AK136" s="218"/>
      <c r="AL136" s="218"/>
      <c r="AM136" s="218"/>
      <c r="AN136" s="218"/>
      <c r="AO136" s="218"/>
      <c r="AP136" s="218"/>
      <c r="AQ136" s="218"/>
      <c r="AR136" s="218"/>
      <c r="AS136" s="218"/>
      <c r="AT136" s="218"/>
      <c r="AU136" s="218"/>
      <c r="AV136" s="218"/>
      <c r="AW136" s="218"/>
      <c r="AX136" s="218"/>
      <c r="AY136" s="218"/>
      <c r="AZ136" s="218"/>
      <c r="BA136" s="218"/>
    </row>
  </sheetData>
  <autoFilter ref="A7:L136"/>
  <mergeCells count="11">
    <mergeCell ref="A3:J3"/>
    <mergeCell ref="A2:L2"/>
    <mergeCell ref="M2:T2"/>
    <mergeCell ref="J1:L1"/>
    <mergeCell ref="A4:A5"/>
    <mergeCell ref="B4:E5"/>
    <mergeCell ref="H4:H5"/>
    <mergeCell ref="I4:I5"/>
    <mergeCell ref="G4:G5"/>
    <mergeCell ref="J4:L4"/>
    <mergeCell ref="F4:F5"/>
  </mergeCells>
  <conditionalFormatting sqref="D88:D89">
    <cfRule type="expression" dxfId="2" priority="50" stopIfTrue="1">
      <formula>$D88=""</formula>
    </cfRule>
    <cfRule type="expression" dxfId="1" priority="51" stopIfTrue="1">
      <formula>$E88&lt;&gt;""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I26"/>
  <sheetViews>
    <sheetView view="pageBreakPreview" topLeftCell="A4" zoomScaleNormal="55" zoomScaleSheetLayoutView="100" workbookViewId="0">
      <selection activeCell="C14" sqref="C14"/>
    </sheetView>
  </sheetViews>
  <sheetFormatPr defaultColWidth="9.140625" defaultRowHeight="15.75" x14ac:dyDescent="0.25"/>
  <cols>
    <col min="1" max="1" width="29.140625" style="9" customWidth="1"/>
    <col min="2" max="2" width="71" style="48" customWidth="1"/>
    <col min="3" max="3" width="14.85546875" style="9" customWidth="1"/>
    <col min="4" max="4" width="17.28515625" style="9" customWidth="1"/>
    <col min="5" max="5" width="16.140625" style="9" customWidth="1"/>
    <col min="6" max="6" width="9.140625" style="9" hidden="1" customWidth="1"/>
    <col min="7" max="7" width="20.28515625" style="9" customWidth="1"/>
    <col min="8" max="8" width="16.7109375" style="9" customWidth="1"/>
    <col min="9" max="9" width="21.85546875" style="9" customWidth="1"/>
    <col min="10" max="16384" width="9.140625" style="9"/>
  </cols>
  <sheetData>
    <row r="1" spans="1:6" ht="108" customHeight="1" x14ac:dyDescent="0.25">
      <c r="A1" s="121"/>
      <c r="B1" s="164"/>
      <c r="C1" s="262" t="s">
        <v>215</v>
      </c>
      <c r="D1" s="262"/>
      <c r="E1" s="262"/>
      <c r="F1" s="7"/>
    </row>
    <row r="2" spans="1:6" ht="68.25" customHeight="1" x14ac:dyDescent="0.25">
      <c r="A2" s="276" t="s">
        <v>216</v>
      </c>
      <c r="B2" s="276"/>
      <c r="C2" s="276"/>
      <c r="D2" s="276"/>
      <c r="E2" s="276"/>
    </row>
    <row r="3" spans="1:6" x14ac:dyDescent="0.25">
      <c r="A3" s="122"/>
      <c r="B3" s="165"/>
      <c r="C3" s="166"/>
      <c r="D3" s="120"/>
      <c r="E3" s="167" t="s">
        <v>124</v>
      </c>
    </row>
    <row r="4" spans="1:6" x14ac:dyDescent="0.25">
      <c r="A4" s="274" t="s">
        <v>112</v>
      </c>
      <c r="B4" s="275" t="s">
        <v>177</v>
      </c>
      <c r="C4" s="274" t="s">
        <v>178</v>
      </c>
      <c r="D4" s="274"/>
      <c r="E4" s="274"/>
    </row>
    <row r="5" spans="1:6" ht="63.75" customHeight="1" x14ac:dyDescent="0.25">
      <c r="A5" s="274"/>
      <c r="B5" s="275"/>
      <c r="C5" s="188" t="s">
        <v>201</v>
      </c>
      <c r="D5" s="188" t="s">
        <v>203</v>
      </c>
      <c r="E5" s="188" t="s">
        <v>209</v>
      </c>
    </row>
    <row r="6" spans="1:6" ht="31.5" x14ac:dyDescent="0.25">
      <c r="A6" s="168" t="s">
        <v>113</v>
      </c>
      <c r="B6" s="181" t="s">
        <v>114</v>
      </c>
      <c r="C6" s="179">
        <f>C7+C10+C14</f>
        <v>105.98316999999987</v>
      </c>
      <c r="D6" s="179">
        <f t="shared" ref="D6:E6" si="0">D7+D10+D14</f>
        <v>-90.184629999999999</v>
      </c>
      <c r="E6" s="179">
        <f t="shared" si="0"/>
        <v>-105.2154</v>
      </c>
    </row>
    <row r="7" spans="1:6" x14ac:dyDescent="0.25">
      <c r="A7" s="31" t="s">
        <v>115</v>
      </c>
      <c r="B7" s="47" t="s">
        <v>108</v>
      </c>
      <c r="C7" s="39">
        <f t="shared" ref="C7:E8" si="1">SUM(C8)</f>
        <v>0</v>
      </c>
      <c r="D7" s="39">
        <f t="shared" si="1"/>
        <v>0</v>
      </c>
      <c r="E7" s="39">
        <f t="shared" si="1"/>
        <v>0</v>
      </c>
    </row>
    <row r="8" spans="1:6" ht="31.5" x14ac:dyDescent="0.25">
      <c r="A8" s="31" t="s">
        <v>116</v>
      </c>
      <c r="B8" s="47" t="s">
        <v>117</v>
      </c>
      <c r="C8" s="39">
        <f t="shared" si="1"/>
        <v>0</v>
      </c>
      <c r="D8" s="39">
        <f t="shared" si="1"/>
        <v>0</v>
      </c>
      <c r="E8" s="39">
        <f t="shared" si="1"/>
        <v>0</v>
      </c>
    </row>
    <row r="9" spans="1:6" ht="31.5" x14ac:dyDescent="0.25">
      <c r="A9" s="31" t="s">
        <v>125</v>
      </c>
      <c r="B9" s="180" t="s">
        <v>167</v>
      </c>
      <c r="C9" s="39">
        <v>0</v>
      </c>
      <c r="D9" s="39">
        <v>0</v>
      </c>
      <c r="E9" s="39">
        <v>0</v>
      </c>
    </row>
    <row r="10" spans="1:6" ht="31.5" x14ac:dyDescent="0.25">
      <c r="A10" s="33" t="s">
        <v>135</v>
      </c>
      <c r="B10" s="46" t="s">
        <v>111</v>
      </c>
      <c r="C10" s="39">
        <f t="shared" ref="C10:E11" si="2">C11</f>
        <v>-75.153859999999995</v>
      </c>
      <c r="D10" s="39">
        <f t="shared" si="2"/>
        <v>-90.184629999999999</v>
      </c>
      <c r="E10" s="39">
        <f t="shared" si="2"/>
        <v>-105.2154</v>
      </c>
    </row>
    <row r="11" spans="1:6" ht="31.5" x14ac:dyDescent="0.25">
      <c r="A11" s="33" t="s">
        <v>136</v>
      </c>
      <c r="B11" s="46" t="s">
        <v>118</v>
      </c>
      <c r="C11" s="39">
        <f t="shared" si="2"/>
        <v>-75.153859999999995</v>
      </c>
      <c r="D11" s="39">
        <f t="shared" si="2"/>
        <v>-90.184629999999999</v>
      </c>
      <c r="E11" s="39">
        <f t="shared" si="2"/>
        <v>-105.2154</v>
      </c>
    </row>
    <row r="12" spans="1:6" ht="47.25" x14ac:dyDescent="0.25">
      <c r="A12" s="33" t="s">
        <v>137</v>
      </c>
      <c r="B12" s="46" t="s">
        <v>119</v>
      </c>
      <c r="C12" s="39">
        <f>SUM(C13)</f>
        <v>-75.153859999999995</v>
      </c>
      <c r="D12" s="39">
        <f>SUM(D13)</f>
        <v>-90.184629999999999</v>
      </c>
      <c r="E12" s="39">
        <f>SUM(E13)</f>
        <v>-105.2154</v>
      </c>
    </row>
    <row r="13" spans="1:6" ht="47.25" x14ac:dyDescent="0.25">
      <c r="A13" s="33" t="s">
        <v>138</v>
      </c>
      <c r="B13" s="182" t="s">
        <v>126</v>
      </c>
      <c r="C13" s="39">
        <f>'Прил 6'!C15</f>
        <v>-75.153859999999995</v>
      </c>
      <c r="D13" s="39">
        <f>'Прил 6'!D15</f>
        <v>-90.184629999999999</v>
      </c>
      <c r="E13" s="39">
        <f>'Прил 6'!E15</f>
        <v>-105.2154</v>
      </c>
    </row>
    <row r="14" spans="1:6" ht="31.5" x14ac:dyDescent="0.25">
      <c r="A14" s="34" t="s">
        <v>139</v>
      </c>
      <c r="B14" s="183" t="s">
        <v>168</v>
      </c>
      <c r="C14" s="32">
        <f>C15+C18</f>
        <v>181.13702999999987</v>
      </c>
      <c r="D14" s="32">
        <f t="shared" ref="D14:E14" si="3">D15+D18</f>
        <v>0</v>
      </c>
      <c r="E14" s="32">
        <f t="shared" si="3"/>
        <v>0</v>
      </c>
    </row>
    <row r="15" spans="1:6" s="37" customFormat="1" x14ac:dyDescent="0.25">
      <c r="A15" s="35" t="s">
        <v>140</v>
      </c>
      <c r="B15" s="36" t="s">
        <v>120</v>
      </c>
      <c r="C15" s="32">
        <f t="shared" ref="C15:E16" si="4">SUM(C16)</f>
        <v>-2539.6</v>
      </c>
      <c r="D15" s="32">
        <f t="shared" si="4"/>
        <v>-2044.9</v>
      </c>
      <c r="E15" s="32">
        <f t="shared" si="4"/>
        <v>-2138.1999999999998</v>
      </c>
    </row>
    <row r="16" spans="1:6" x14ac:dyDescent="0.25">
      <c r="A16" s="33" t="s">
        <v>141</v>
      </c>
      <c r="B16" s="38" t="s">
        <v>121</v>
      </c>
      <c r="C16" s="39">
        <f t="shared" si="4"/>
        <v>-2539.6</v>
      </c>
      <c r="D16" s="39">
        <f t="shared" si="4"/>
        <v>-2044.9</v>
      </c>
      <c r="E16" s="39">
        <f t="shared" si="4"/>
        <v>-2138.1999999999998</v>
      </c>
    </row>
    <row r="17" spans="1:9" ht="31.5" x14ac:dyDescent="0.25">
      <c r="A17" s="33" t="s">
        <v>142</v>
      </c>
      <c r="B17" s="180" t="s">
        <v>169</v>
      </c>
      <c r="C17" s="39">
        <f>-'Прил 1'!C7-C9</f>
        <v>-2539.6</v>
      </c>
      <c r="D17" s="39">
        <f>-'Прил 1'!D7-D9</f>
        <v>-2044.9</v>
      </c>
      <c r="E17" s="39">
        <f>-'Прил 1'!E7-E9</f>
        <v>-2138.1999999999998</v>
      </c>
    </row>
    <row r="18" spans="1:9" s="37" customFormat="1" x14ac:dyDescent="0.25">
      <c r="A18" s="35" t="s">
        <v>143</v>
      </c>
      <c r="B18" s="40" t="s">
        <v>122</v>
      </c>
      <c r="C18" s="32">
        <f>SUM(C19)</f>
        <v>2720.7370299999998</v>
      </c>
      <c r="D18" s="32">
        <f t="shared" ref="C18:E19" si="5">SUM(D19)</f>
        <v>2044.8999999999999</v>
      </c>
      <c r="E18" s="32">
        <f t="shared" si="5"/>
        <v>2138.1999999999998</v>
      </c>
    </row>
    <row r="19" spans="1:9" x14ac:dyDescent="0.25">
      <c r="A19" s="41" t="s">
        <v>144</v>
      </c>
      <c r="B19" s="42" t="s">
        <v>123</v>
      </c>
      <c r="C19" s="39">
        <f t="shared" si="5"/>
        <v>2720.7370299999998</v>
      </c>
      <c r="D19" s="39">
        <f t="shared" si="5"/>
        <v>2044.8999999999999</v>
      </c>
      <c r="E19" s="39">
        <f t="shared" si="5"/>
        <v>2138.1999999999998</v>
      </c>
    </row>
    <row r="20" spans="1:9" ht="31.5" x14ac:dyDescent="0.25">
      <c r="A20" s="43" t="s">
        <v>145</v>
      </c>
      <c r="B20" s="44" t="s">
        <v>170</v>
      </c>
      <c r="C20" s="39">
        <f>'Прил 2'!J7-C13</f>
        <v>2720.7370299999998</v>
      </c>
      <c r="D20" s="39">
        <f>'Прил 2'!K7-D13</f>
        <v>2044.8999999999999</v>
      </c>
      <c r="E20" s="39">
        <f>'Прил 2'!L7-E13</f>
        <v>2138.1999999999998</v>
      </c>
      <c r="G20" s="45"/>
      <c r="H20" s="45"/>
      <c r="I20" s="45"/>
    </row>
    <row r="23" spans="1:9" ht="28.15" customHeight="1" x14ac:dyDescent="0.25"/>
    <row r="26" spans="1:9" x14ac:dyDescent="0.25">
      <c r="C26" s="45"/>
      <c r="D26" s="45"/>
      <c r="E26" s="45"/>
    </row>
  </sheetData>
  <mergeCells count="5">
    <mergeCell ref="A4:A5"/>
    <mergeCell ref="B4:B5"/>
    <mergeCell ref="C4:E4"/>
    <mergeCell ref="A2:E2"/>
    <mergeCell ref="C1:E1"/>
  </mergeCells>
  <conditionalFormatting sqref="A1">
    <cfRule type="expression" dxfId="0" priority="1" stopIfTrue="1">
      <formula>#REF!&lt;&gt;""</formula>
    </cfRule>
  </conditionalFormatting>
  <pageMargins left="0.7" right="0.7" top="0.75" bottom="0.75" header="0.3" footer="0.3"/>
  <pageSetup paperSize="9" scale="37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E23"/>
  <sheetViews>
    <sheetView view="pageBreakPreview" zoomScaleNormal="40" zoomScaleSheetLayoutView="100" workbookViewId="0">
      <selection activeCell="C15" sqref="C15"/>
    </sheetView>
  </sheetViews>
  <sheetFormatPr defaultColWidth="8" defaultRowHeight="15.75" x14ac:dyDescent="0.25"/>
  <cols>
    <col min="1" max="1" width="15.140625" style="3" customWidth="1"/>
    <col min="2" max="2" width="56.5703125" style="3" customWidth="1"/>
    <col min="3" max="3" width="15" style="3" customWidth="1"/>
    <col min="4" max="4" width="12.85546875" style="3" customWidth="1"/>
    <col min="5" max="5" width="13.85546875" style="3" customWidth="1"/>
    <col min="6" max="16384" width="8" style="3"/>
  </cols>
  <sheetData>
    <row r="1" spans="1:5" ht="123.75" customHeight="1" x14ac:dyDescent="0.25">
      <c r="A1" s="169"/>
      <c r="B1" s="119"/>
      <c r="C1" s="262" t="s">
        <v>217</v>
      </c>
      <c r="D1" s="262"/>
      <c r="E1" s="262"/>
    </row>
    <row r="2" spans="1:5" x14ac:dyDescent="0.25">
      <c r="A2" s="277" t="s">
        <v>218</v>
      </c>
      <c r="B2" s="277"/>
      <c r="C2" s="277"/>
      <c r="D2" s="277"/>
      <c r="E2" s="277"/>
    </row>
    <row r="3" spans="1:5" x14ac:dyDescent="0.25">
      <c r="A3" s="277"/>
      <c r="B3" s="277"/>
      <c r="C3" s="277"/>
      <c r="D3" s="277"/>
      <c r="E3" s="277"/>
    </row>
    <row r="4" spans="1:5" ht="53.25" customHeight="1" x14ac:dyDescent="0.25">
      <c r="A4" s="277"/>
      <c r="B4" s="277"/>
      <c r="C4" s="277"/>
      <c r="D4" s="277"/>
      <c r="E4" s="277"/>
    </row>
    <row r="5" spans="1:5" x14ac:dyDescent="0.25">
      <c r="A5" s="278" t="s">
        <v>106</v>
      </c>
      <c r="B5" s="278" t="s">
        <v>179</v>
      </c>
      <c r="C5" s="280" t="s">
        <v>180</v>
      </c>
      <c r="D5" s="281"/>
      <c r="E5" s="282"/>
    </row>
    <row r="6" spans="1:5" x14ac:dyDescent="0.25">
      <c r="A6" s="279"/>
      <c r="B6" s="279"/>
      <c r="C6" s="189" t="s">
        <v>201</v>
      </c>
      <c r="D6" s="190" t="s">
        <v>203</v>
      </c>
      <c r="E6" s="190" t="s">
        <v>209</v>
      </c>
    </row>
    <row r="7" spans="1:5" x14ac:dyDescent="0.25">
      <c r="A7" s="171">
        <v>1</v>
      </c>
      <c r="B7" s="172">
        <v>2</v>
      </c>
      <c r="C7" s="173">
        <v>3</v>
      </c>
      <c r="D7" s="170">
        <v>4</v>
      </c>
      <c r="E7" s="170">
        <v>5</v>
      </c>
    </row>
    <row r="8" spans="1:5" ht="31.5" x14ac:dyDescent="0.25">
      <c r="A8" s="51" t="s">
        <v>107</v>
      </c>
      <c r="B8" s="52" t="s">
        <v>108</v>
      </c>
      <c r="C8" s="49">
        <f>C10</f>
        <v>0</v>
      </c>
      <c r="D8" s="49">
        <f>D10</f>
        <v>0</v>
      </c>
      <c r="E8" s="49">
        <f>E10</f>
        <v>0</v>
      </c>
    </row>
    <row r="9" spans="1:5" x14ac:dyDescent="0.25">
      <c r="A9" s="53"/>
      <c r="B9" s="54" t="s">
        <v>147</v>
      </c>
      <c r="C9" s="55"/>
      <c r="D9" s="50"/>
      <c r="E9" s="50"/>
    </row>
    <row r="10" spans="1:5" x14ac:dyDescent="0.25">
      <c r="A10" s="53">
        <v>1</v>
      </c>
      <c r="B10" s="54" t="s">
        <v>110</v>
      </c>
      <c r="C10" s="57">
        <v>0</v>
      </c>
      <c r="D10" s="57">
        <v>0</v>
      </c>
      <c r="E10" s="57">
        <v>0</v>
      </c>
    </row>
    <row r="11" spans="1:5" ht="31.5" x14ac:dyDescent="0.25">
      <c r="A11" s="53">
        <v>2</v>
      </c>
      <c r="B11" s="58" t="s">
        <v>207</v>
      </c>
      <c r="C11" s="56"/>
      <c r="D11" s="56"/>
      <c r="E11" s="56"/>
    </row>
    <row r="12" spans="1:5" ht="31.5" x14ac:dyDescent="0.25">
      <c r="A12" s="62" t="s">
        <v>146</v>
      </c>
      <c r="B12" s="59" t="s">
        <v>111</v>
      </c>
      <c r="C12" s="49">
        <f>C15</f>
        <v>-75.153859999999995</v>
      </c>
      <c r="D12" s="49">
        <f>D15</f>
        <v>-90.184629999999999</v>
      </c>
      <c r="E12" s="49">
        <f>E15</f>
        <v>-105.2154</v>
      </c>
    </row>
    <row r="13" spans="1:5" x14ac:dyDescent="0.25">
      <c r="A13" s="51"/>
      <c r="B13" s="54" t="s">
        <v>109</v>
      </c>
      <c r="C13" s="49"/>
      <c r="D13" s="49"/>
      <c r="E13" s="49"/>
    </row>
    <row r="14" spans="1:5" x14ac:dyDescent="0.25">
      <c r="A14" s="53">
        <v>1</v>
      </c>
      <c r="B14" s="54" t="s">
        <v>110</v>
      </c>
      <c r="C14" s="49"/>
      <c r="D14" s="49"/>
      <c r="E14" s="49"/>
    </row>
    <row r="15" spans="1:5" ht="31.5" x14ac:dyDescent="0.25">
      <c r="A15" s="53">
        <v>2</v>
      </c>
      <c r="B15" s="58" t="s">
        <v>207</v>
      </c>
      <c r="C15" s="60">
        <v>-75.153859999999995</v>
      </c>
      <c r="D15" s="60">
        <v>-90.184629999999999</v>
      </c>
      <c r="E15" s="60">
        <v>-105.2154</v>
      </c>
    </row>
    <row r="16" spans="1:5" x14ac:dyDescent="0.25">
      <c r="A16" s="53"/>
      <c r="B16" s="61" t="s">
        <v>19</v>
      </c>
      <c r="C16" s="56">
        <f>C10+C15</f>
        <v>-75.153859999999995</v>
      </c>
      <c r="D16" s="56">
        <f>D10+D15</f>
        <v>-90.184629999999999</v>
      </c>
      <c r="E16" s="56">
        <f>E10+E15</f>
        <v>-105.2154</v>
      </c>
    </row>
    <row r="21" spans="4:4" x14ac:dyDescent="0.25">
      <c r="D21" s="4"/>
    </row>
    <row r="22" spans="4:4" x14ac:dyDescent="0.25">
      <c r="D22" s="4"/>
    </row>
    <row r="23" spans="4:4" x14ac:dyDescent="0.25">
      <c r="D23" s="4"/>
    </row>
  </sheetData>
  <mergeCells count="5">
    <mergeCell ref="A2:E4"/>
    <mergeCell ref="A5:A6"/>
    <mergeCell ref="B5:B6"/>
    <mergeCell ref="C5:E5"/>
    <mergeCell ref="C1:E1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13</vt:i4>
      </vt:variant>
    </vt:vector>
  </HeadingPairs>
  <TitlesOfParts>
    <vt:vector size="19" baseType="lpstr">
      <vt:lpstr>Прил 1</vt:lpstr>
      <vt:lpstr>Прил 2</vt:lpstr>
      <vt:lpstr>Прил 3 </vt:lpstr>
      <vt:lpstr>Прил 4</vt:lpstr>
      <vt:lpstr>Прил 5</vt:lpstr>
      <vt:lpstr>Прил 6</vt:lpstr>
      <vt:lpstr>_1Excel_BuiltIn_Print_Area_1_1_1</vt:lpstr>
      <vt:lpstr>'Прил 3 '!_Toc105952698</vt:lpstr>
      <vt:lpstr>Excel_BuiltIn_Print_Area_1</vt:lpstr>
      <vt:lpstr>Excel_BuiltIn_Print_Area_1_1</vt:lpstr>
      <vt:lpstr>'Прил 3 '!Excel_BuiltIn_Print_Area_5</vt:lpstr>
      <vt:lpstr>'Прил 3 '!Excel_BuiltIn_Print_Area_5_1</vt:lpstr>
      <vt:lpstr>Excel_BuiltIn_Print_Area_6</vt:lpstr>
      <vt:lpstr>Excel_BuiltIn_Print_Area_6_1</vt:lpstr>
      <vt:lpstr>'Прил 2'!Заголовки_для_печати</vt:lpstr>
      <vt:lpstr>'Прил 1'!Область_печати</vt:lpstr>
      <vt:lpstr>'Прил 2'!Область_печати</vt:lpstr>
      <vt:lpstr>'Прил 3 '!Область_печати</vt:lpstr>
      <vt:lpstr>'Прил 4'!Область_печати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cp:lastPrinted>2020-12-22T13:14:36Z</cp:lastPrinted>
  <dcterms:created xsi:type="dcterms:W3CDTF">2007-12-21T10:22:00Z</dcterms:created>
  <dcterms:modified xsi:type="dcterms:W3CDTF">2026-03-19T11:52:40Z</dcterms:modified>
</cp:coreProperties>
</file>